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03068-01_SO01.1 - Elekt..." sheetId="2" r:id="rId2"/>
    <sheet name="2203068-01_SO01.2 - Zemní..." sheetId="3" r:id="rId3"/>
    <sheet name="2203068-01_SO02.1 - Elekt..." sheetId="4" r:id="rId4"/>
    <sheet name="2203068-01_SO02.2 - Zemní..." sheetId="5" r:id="rId5"/>
    <sheet name="2003068-01_SO06 - Demolic..." sheetId="6" r:id="rId6"/>
    <sheet name="PS01-01 - Zabezpečovací z..." sheetId="7" r:id="rId7"/>
    <sheet name="PS01-02 - Zemní práce" sheetId="8" r:id="rId8"/>
    <sheet name="PS01-03 - VRN" sheetId="9" r:id="rId9"/>
    <sheet name="PS02-01 - Zabezpečovací z..." sheetId="10" r:id="rId10"/>
    <sheet name="PS02-02 - Zemní práce" sheetId="11" r:id="rId11"/>
    <sheet name="PS02-03 - VRN" sheetId="12" r:id="rId12"/>
    <sheet name="PS03-01 - Zabezpečovací z..." sheetId="13" r:id="rId13"/>
    <sheet name="PS03-02 - Zemní práce" sheetId="14" r:id="rId14"/>
    <sheet name="PS03-03 - VRN" sheetId="15" r:id="rId15"/>
  </sheets>
  <definedNames>
    <definedName name="_xlnm.Print_Area" localSheetId="0">'Rekapitulace stavby'!$D$4:$AO$76,'Rekapitulace stavby'!$C$82:$AQ$112</definedName>
    <definedName name="_xlnm.Print_Titles" localSheetId="0">'Rekapitulace stavby'!$92:$92</definedName>
    <definedName name="_xlnm._FilterDatabase" localSheetId="1" hidden="1">'2203068-01_SO01.1 - Elekt...'!$C$118:$K$202</definedName>
    <definedName name="_xlnm.Print_Area" localSheetId="1">'2203068-01_SO01.1 - Elekt...'!$C$4:$J$76,'2203068-01_SO01.1 - Elekt...'!$C$82:$J$100,'2203068-01_SO01.1 - Elekt...'!$C$106:$K$202</definedName>
    <definedName name="_xlnm.Print_Titles" localSheetId="1">'2203068-01_SO01.1 - Elekt...'!$118:$118</definedName>
    <definedName name="_xlnm._FilterDatabase" localSheetId="2" hidden="1">'2203068-01_SO01.2 - Zemní...'!$C$118:$K$143</definedName>
    <definedName name="_xlnm.Print_Area" localSheetId="2">'2203068-01_SO01.2 - Zemní...'!$C$4:$J$76,'2203068-01_SO01.2 - Zemní...'!$C$82:$J$100,'2203068-01_SO01.2 - Zemní...'!$C$106:$K$143</definedName>
    <definedName name="_xlnm.Print_Titles" localSheetId="2">'2203068-01_SO01.2 - Zemní...'!$118:$118</definedName>
    <definedName name="_xlnm._FilterDatabase" localSheetId="3" hidden="1">'2203068-01_SO02.1 - Elekt...'!$C$118:$K$204</definedName>
    <definedName name="_xlnm.Print_Area" localSheetId="3">'2203068-01_SO02.1 - Elekt...'!$C$4:$J$76,'2203068-01_SO02.1 - Elekt...'!$C$82:$J$100,'2203068-01_SO02.1 - Elekt...'!$C$106:$K$204</definedName>
    <definedName name="_xlnm.Print_Titles" localSheetId="3">'2203068-01_SO02.1 - Elekt...'!$118:$118</definedName>
    <definedName name="_xlnm._FilterDatabase" localSheetId="4" hidden="1">'2203068-01_SO02.2 - Zemní...'!$C$120:$K$171</definedName>
    <definedName name="_xlnm.Print_Area" localSheetId="4">'2203068-01_SO02.2 - Zemní...'!$C$4:$J$76,'2203068-01_SO02.2 - Zemní...'!$C$82:$J$102,'2203068-01_SO02.2 - Zemní...'!$C$108:$K$171</definedName>
    <definedName name="_xlnm.Print_Titles" localSheetId="4">'2203068-01_SO02.2 - Zemní...'!$120:$120</definedName>
    <definedName name="_xlnm._FilterDatabase" localSheetId="5" hidden="1">'2003068-01_SO06 - Demolic...'!$C$119:$K$178</definedName>
    <definedName name="_xlnm.Print_Area" localSheetId="5">'2003068-01_SO06 - Demolic...'!$C$4:$J$76,'2003068-01_SO06 - Demolic...'!$C$82:$J$101,'2003068-01_SO06 - Demolic...'!$C$107:$K$178</definedName>
    <definedName name="_xlnm.Print_Titles" localSheetId="5">'2003068-01_SO06 - Demolic...'!$119:$119</definedName>
    <definedName name="_xlnm._FilterDatabase" localSheetId="6" hidden="1">'PS01-01 - Zabezpečovací z...'!$C$126:$K$330</definedName>
    <definedName name="_xlnm.Print_Area" localSheetId="6">'PS01-01 - Zabezpečovací z...'!$C$4:$J$76,'PS01-01 - Zabezpečovací z...'!$C$82:$J$106,'PS01-01 - Zabezpečovací z...'!$C$112:$K$330</definedName>
    <definedName name="_xlnm.Print_Titles" localSheetId="6">'PS01-01 - Zabezpečovací z...'!$126:$126</definedName>
    <definedName name="_xlnm._FilterDatabase" localSheetId="7" hidden="1">'PS01-02 - Zemní práce'!$C$123:$K$142</definedName>
    <definedName name="_xlnm.Print_Area" localSheetId="7">'PS01-02 - Zemní práce'!$C$4:$J$76,'PS01-02 - Zemní práce'!$C$82:$J$103,'PS01-02 - Zemní práce'!$C$109:$K$142</definedName>
    <definedName name="_xlnm.Print_Titles" localSheetId="7">'PS01-02 - Zemní práce'!$123:$123</definedName>
    <definedName name="_xlnm._FilterDatabase" localSheetId="8" hidden="1">'PS01-03 - VRN'!$C$123:$K$152</definedName>
    <definedName name="_xlnm.Print_Area" localSheetId="8">'PS01-03 - VRN'!$C$4:$J$76,'PS01-03 - VRN'!$C$82:$J$103,'PS01-03 - VRN'!$C$109:$K$152</definedName>
    <definedName name="_xlnm.Print_Titles" localSheetId="8">'PS01-03 - VRN'!$123:$123</definedName>
    <definedName name="_xlnm._FilterDatabase" localSheetId="9" hidden="1">'PS02-01 - Zabezpečovací z...'!$C$126:$K$372</definedName>
    <definedName name="_xlnm.Print_Area" localSheetId="9">'PS02-01 - Zabezpečovací z...'!$C$4:$J$76,'PS02-01 - Zabezpečovací z...'!$C$82:$J$106,'PS02-01 - Zabezpečovací z...'!$C$112:$K$372</definedName>
    <definedName name="_xlnm.Print_Titles" localSheetId="9">'PS02-01 - Zabezpečovací z...'!$126:$126</definedName>
    <definedName name="_xlnm._FilterDatabase" localSheetId="10" hidden="1">'PS02-02 - Zemní práce'!$C$123:$K$148</definedName>
    <definedName name="_xlnm.Print_Area" localSheetId="10">'PS02-02 - Zemní práce'!$C$4:$J$76,'PS02-02 - Zemní práce'!$C$82:$J$103,'PS02-02 - Zemní práce'!$C$109:$K$148</definedName>
    <definedName name="_xlnm.Print_Titles" localSheetId="10">'PS02-02 - Zemní práce'!$123:$123</definedName>
    <definedName name="_xlnm._FilterDatabase" localSheetId="11" hidden="1">'PS02-03 - VRN'!$C$123:$K$152</definedName>
    <definedName name="_xlnm.Print_Area" localSheetId="11">'PS02-03 - VRN'!$C$4:$J$76,'PS02-03 - VRN'!$C$82:$J$103,'PS02-03 - VRN'!$C$109:$K$152</definedName>
    <definedName name="_xlnm.Print_Titles" localSheetId="11">'PS02-03 - VRN'!$123:$123</definedName>
    <definedName name="_xlnm._FilterDatabase" localSheetId="12" hidden="1">'PS03-01 - Zabezpečovací z...'!$C$125:$K$298</definedName>
    <definedName name="_xlnm.Print_Area" localSheetId="12">'PS03-01 - Zabezpečovací z...'!$C$4:$J$76,'PS03-01 - Zabezpečovací z...'!$C$82:$J$105,'PS03-01 - Zabezpečovací z...'!$C$111:$K$298</definedName>
    <definedName name="_xlnm.Print_Titles" localSheetId="12">'PS03-01 - Zabezpečovací z...'!$125:$125</definedName>
    <definedName name="_xlnm._FilterDatabase" localSheetId="13" hidden="1">'PS03-02 - Zemní práce'!$C$123:$K$142</definedName>
    <definedName name="_xlnm.Print_Area" localSheetId="13">'PS03-02 - Zemní práce'!$C$4:$J$76,'PS03-02 - Zemní práce'!$C$82:$J$103,'PS03-02 - Zemní práce'!$C$109:$K$142</definedName>
    <definedName name="_xlnm.Print_Titles" localSheetId="13">'PS03-02 - Zemní práce'!$123:$123</definedName>
    <definedName name="_xlnm._FilterDatabase" localSheetId="14" hidden="1">'PS03-03 - VRN'!$C$122:$K$148</definedName>
    <definedName name="_xlnm.Print_Area" localSheetId="14">'PS03-03 - VRN'!$C$4:$J$76,'PS03-03 - VRN'!$C$82:$J$102,'PS03-03 - VRN'!$C$108:$K$148</definedName>
    <definedName name="_xlnm.Print_Titles" localSheetId="14">'PS03-03 - VRN'!$122:$122</definedName>
  </definedNames>
  <calcPr/>
</workbook>
</file>

<file path=xl/calcChain.xml><?xml version="1.0" encoding="utf-8"?>
<calcChain xmlns="http://schemas.openxmlformats.org/spreadsheetml/2006/main">
  <c i="15" l="1" r="J39"/>
  <c r="J38"/>
  <c i="1" r="AY111"/>
  <c i="15" r="J37"/>
  <c i="1" r="AX111"/>
  <c i="15"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20"/>
  <c r="J119"/>
  <c r="F119"/>
  <c r="F117"/>
  <c r="E115"/>
  <c r="J94"/>
  <c r="J93"/>
  <c r="F93"/>
  <c r="F91"/>
  <c r="E89"/>
  <c r="J20"/>
  <c r="E20"/>
  <c r="F94"/>
  <c r="J19"/>
  <c r="J14"/>
  <c r="J117"/>
  <c r="E7"/>
  <c r="E85"/>
  <c i="14" r="J39"/>
  <c r="J38"/>
  <c i="1" r="AY110"/>
  <c i="14" r="J37"/>
  <c i="1" r="AX110"/>
  <c i="14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4"/>
  <c r="J93"/>
  <c r="F93"/>
  <c r="F91"/>
  <c r="E89"/>
  <c r="J20"/>
  <c r="E20"/>
  <c r="F121"/>
  <c r="J19"/>
  <c r="J14"/>
  <c r="J118"/>
  <c r="E7"/>
  <c r="E85"/>
  <c i="13" r="J39"/>
  <c r="J38"/>
  <c i="1" r="AY109"/>
  <c i="13" r="J37"/>
  <c i="1" r="AX109"/>
  <c i="13"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3"/>
  <c r="J122"/>
  <c r="F122"/>
  <c r="F120"/>
  <c r="E118"/>
  <c r="J94"/>
  <c r="J93"/>
  <c r="F93"/>
  <c r="F91"/>
  <c r="E89"/>
  <c r="J20"/>
  <c r="E20"/>
  <c r="F123"/>
  <c r="J19"/>
  <c r="J14"/>
  <c r="J120"/>
  <c r="E7"/>
  <c r="E85"/>
  <c i="12" r="J39"/>
  <c r="J38"/>
  <c i="1" r="AY107"/>
  <c i="12" r="J37"/>
  <c i="1" r="AX107"/>
  <c i="12"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11" r="J39"/>
  <c r="J38"/>
  <c i="1" r="AY106"/>
  <c i="11" r="J37"/>
  <c i="1" r="AX106"/>
  <c i="11"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94"/>
  <c r="J19"/>
  <c r="J14"/>
  <c r="J118"/>
  <c r="E7"/>
  <c r="E112"/>
  <c i="10" r="J39"/>
  <c r="J38"/>
  <c i="1" r="AY105"/>
  <c i="10" r="J37"/>
  <c i="1" r="AX105"/>
  <c i="10"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4"/>
  <c r="J123"/>
  <c r="F123"/>
  <c r="F121"/>
  <c r="E119"/>
  <c r="J94"/>
  <c r="J93"/>
  <c r="F93"/>
  <c r="F91"/>
  <c r="E89"/>
  <c r="J20"/>
  <c r="E20"/>
  <c r="F94"/>
  <c r="J19"/>
  <c r="J14"/>
  <c r="J91"/>
  <c r="E7"/>
  <c r="E115"/>
  <c i="9" r="J39"/>
  <c r="J38"/>
  <c i="1" r="AY103"/>
  <c i="9" r="J37"/>
  <c i="1" r="AX103"/>
  <c i="9"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6"/>
  <c r="BH146"/>
  <c r="BG146"/>
  <c r="BF146"/>
  <c r="T146"/>
  <c r="T145"/>
  <c r="R146"/>
  <c r="P146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T130"/>
  <c r="R131"/>
  <c r="P131"/>
  <c r="P130"/>
  <c r="BI128"/>
  <c r="BH128"/>
  <c r="BG128"/>
  <c r="BF128"/>
  <c r="T128"/>
  <c r="R128"/>
  <c r="P128"/>
  <c r="BI126"/>
  <c r="BH126"/>
  <c r="BG126"/>
  <c r="BF126"/>
  <c r="T126"/>
  <c r="R126"/>
  <c r="P126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8" r="J39"/>
  <c r="J38"/>
  <c i="1" r="AY102"/>
  <c i="8" r="J37"/>
  <c i="1" r="AX102"/>
  <c i="8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7" r="J39"/>
  <c r="J38"/>
  <c i="1" r="AY101"/>
  <c i="7" r="J37"/>
  <c i="1" r="AX101"/>
  <c i="7"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4"/>
  <c r="J123"/>
  <c r="F123"/>
  <c r="F121"/>
  <c r="E119"/>
  <c r="J94"/>
  <c r="J93"/>
  <c r="F93"/>
  <c r="F91"/>
  <c r="E89"/>
  <c r="J20"/>
  <c r="E20"/>
  <c r="F94"/>
  <c r="J19"/>
  <c r="J14"/>
  <c r="J121"/>
  <c r="E7"/>
  <c r="E115"/>
  <c i="6" r="J37"/>
  <c r="J36"/>
  <c i="1" r="AY99"/>
  <c i="6" r="J35"/>
  <c i="1" r="AX99"/>
  <c i="6"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85"/>
  <c i="5" r="J37"/>
  <c r="J36"/>
  <c i="1" r="AY98"/>
  <c i="5" r="J35"/>
  <c i="1" r="AX98"/>
  <c i="5"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4" r="J37"/>
  <c r="J36"/>
  <c i="1" r="AY97"/>
  <c i="4" r="J35"/>
  <c i="1" r="AX97"/>
  <c i="4"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3" r="J37"/>
  <c r="J36"/>
  <c i="1" r="AY96"/>
  <c i="3" r="J35"/>
  <c i="1" r="AX96"/>
  <c i="3"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2" r="J37"/>
  <c r="J36"/>
  <c i="1" r="AY95"/>
  <c i="2" r="J35"/>
  <c i="1" r="AX95"/>
  <c i="2"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1" r="L90"/>
  <c r="AM90"/>
  <c r="AM89"/>
  <c r="L89"/>
  <c r="AM87"/>
  <c r="L87"/>
  <c r="L85"/>
  <c r="L84"/>
  <c i="2" r="F37"/>
  <c r="BK199"/>
  <c r="BK195"/>
  <c r="J193"/>
  <c r="BK187"/>
  <c r="J185"/>
  <c r="J181"/>
  <c r="J175"/>
  <c r="J169"/>
  <c r="J163"/>
  <c r="BK159"/>
  <c r="BK153"/>
  <c r="J151"/>
  <c r="BK141"/>
  <c r="BK137"/>
  <c r="J133"/>
  <c r="BK128"/>
  <c r="J124"/>
  <c i="1" r="AS104"/>
  <c i="3" r="J133"/>
  <c r="J129"/>
  <c r="BK138"/>
  <c r="J122"/>
  <c i="4" r="BK141"/>
  <c r="J169"/>
  <c r="J149"/>
  <c r="BK131"/>
  <c r="J167"/>
  <c r="J133"/>
  <c r="J193"/>
  <c r="J171"/>
  <c r="J197"/>
  <c r="J165"/>
  <c r="J131"/>
  <c r="BK193"/>
  <c r="BK155"/>
  <c r="J124"/>
  <c r="J151"/>
  <c i="5" r="BK131"/>
  <c r="BK163"/>
  <c r="J145"/>
  <c r="J163"/>
  <c r="BK129"/>
  <c r="BK145"/>
  <c i="6" r="BK169"/>
  <c r="J154"/>
  <c r="BK138"/>
  <c r="J173"/>
  <c r="BK129"/>
  <c r="BK163"/>
  <c r="BK150"/>
  <c r="J138"/>
  <c r="J131"/>
  <c r="J129"/>
  <c i="7" r="BK287"/>
  <c r="J234"/>
  <c r="BK177"/>
  <c r="BK143"/>
  <c r="J315"/>
  <c r="BK306"/>
  <c r="J277"/>
  <c r="J244"/>
  <c r="BK222"/>
  <c r="J183"/>
  <c r="BK155"/>
  <c r="J289"/>
  <c r="BK257"/>
  <c r="BK207"/>
  <c r="J185"/>
  <c r="J163"/>
  <c r="BK135"/>
  <c r="BK129"/>
  <c r="BK329"/>
  <c r="J327"/>
  <c r="J325"/>
  <c r="BK323"/>
  <c r="BK321"/>
  <c r="J310"/>
  <c r="J317"/>
  <c r="J291"/>
  <c r="BK265"/>
  <c r="BK217"/>
  <c r="J211"/>
  <c r="BK187"/>
  <c r="BK167"/>
  <c r="J145"/>
  <c r="J306"/>
  <c r="J261"/>
  <c r="BK238"/>
  <c r="BK213"/>
  <c r="J167"/>
  <c r="BK153"/>
  <c i="8" r="J141"/>
  <c r="J131"/>
  <c r="J133"/>
  <c r="BK127"/>
  <c i="9" r="J148"/>
  <c r="J141"/>
  <c r="J126"/>
  <c r="J151"/>
  <c r="BK151"/>
  <c i="10" r="J352"/>
  <c r="J330"/>
  <c r="BK303"/>
  <c r="J262"/>
  <c r="BK241"/>
  <c r="BK201"/>
  <c r="BK159"/>
  <c r="J359"/>
  <c r="BK350"/>
  <c r="J320"/>
  <c r="J297"/>
  <c r="J260"/>
  <c r="J225"/>
  <c r="J175"/>
  <c r="J149"/>
  <c r="J314"/>
  <c r="J264"/>
  <c r="BK191"/>
  <c r="J161"/>
  <c r="J367"/>
  <c r="BK359"/>
  <c r="BK346"/>
  <c r="J316"/>
  <c r="BK307"/>
  <c r="J274"/>
  <c r="BK218"/>
  <c r="J159"/>
  <c r="J143"/>
  <c r="BK328"/>
  <c r="BK284"/>
  <c r="J250"/>
  <c r="J181"/>
  <c r="BK143"/>
  <c r="BK309"/>
  <c r="BK282"/>
  <c r="J241"/>
  <c r="J209"/>
  <c r="J292"/>
  <c r="J254"/>
  <c r="J233"/>
  <c r="BK183"/>
  <c r="BK161"/>
  <c r="BK280"/>
  <c r="BK256"/>
  <c r="BK177"/>
  <c r="J129"/>
  <c i="11" r="J145"/>
  <c r="BK135"/>
  <c r="BK143"/>
  <c r="BK141"/>
  <c i="12" r="J135"/>
  <c r="J128"/>
  <c r="J133"/>
  <c r="J139"/>
  <c i="13" r="J248"/>
  <c r="J225"/>
  <c r="BK178"/>
  <c r="BK161"/>
  <c r="J130"/>
  <c r="BK278"/>
  <c r="BK264"/>
  <c r="J184"/>
  <c r="BK164"/>
  <c r="BK293"/>
  <c r="J274"/>
  <c r="BK254"/>
  <c r="J227"/>
  <c r="BK209"/>
  <c r="BK174"/>
  <c r="J154"/>
  <c r="BK134"/>
  <c r="BK244"/>
  <c r="J231"/>
  <c r="BK199"/>
  <c r="BK156"/>
  <c r="BK248"/>
  <c r="BK227"/>
  <c r="J197"/>
  <c r="J180"/>
  <c r="BK138"/>
  <c r="BK182"/>
  <c r="BK270"/>
  <c r="J189"/>
  <c i="14" r="BK133"/>
  <c r="BK137"/>
  <c r="J137"/>
  <c i="15" r="J142"/>
  <c r="J135"/>
  <c r="BK147"/>
  <c r="BK131"/>
  <c i="2" r="F34"/>
  <c r="J201"/>
  <c r="BK193"/>
  <c r="J189"/>
  <c r="BK183"/>
  <c r="BK179"/>
  <c r="J173"/>
  <c r="BK167"/>
  <c r="J165"/>
  <c r="BK157"/>
  <c r="J153"/>
  <c r="J149"/>
  <c r="J143"/>
  <c r="J137"/>
  <c r="BK131"/>
  <c r="J126"/>
  <c i="1" r="AS108"/>
  <c i="3" r="BK129"/>
  <c r="BK135"/>
  <c i="4" r="BK173"/>
  <c r="J135"/>
  <c r="BK179"/>
  <c r="BK159"/>
  <c r="BK133"/>
  <c r="J185"/>
  <c r="J137"/>
  <c r="J191"/>
  <c r="BK165"/>
  <c r="J203"/>
  <c r="BK163"/>
  <c r="J187"/>
  <c r="BK137"/>
  <c r="J179"/>
  <c r="BK147"/>
  <c i="5" r="J150"/>
  <c r="BK170"/>
  <c r="BK148"/>
  <c r="J170"/>
  <c r="BK143"/>
  <c r="J124"/>
  <c i="6" r="BK134"/>
  <c r="J146"/>
  <c r="J134"/>
  <c r="J169"/>
  <c r="J144"/>
  <c r="BK165"/>
  <c r="BK156"/>
  <c r="J136"/>
  <c r="J127"/>
  <c r="J123"/>
  <c i="7" r="BK263"/>
  <c r="BK230"/>
  <c r="J175"/>
  <c r="J139"/>
  <c r="BK308"/>
  <c r="BK269"/>
  <c r="J259"/>
  <c r="BK226"/>
  <c r="J187"/>
  <c r="BK298"/>
  <c r="BK250"/>
  <c r="BK219"/>
  <c r="BK199"/>
  <c r="BK165"/>
  <c r="BK319"/>
  <c r="BK159"/>
  <c r="J308"/>
  <c r="BK304"/>
  <c r="BK293"/>
  <c r="BK279"/>
  <c r="BK244"/>
  <c r="J222"/>
  <c r="J205"/>
  <c r="J173"/>
  <c r="BK149"/>
  <c r="BK327"/>
  <c r="BK271"/>
  <c r="J254"/>
  <c r="J230"/>
  <c r="BK205"/>
  <c r="BK157"/>
  <c r="J133"/>
  <c i="8" r="BK137"/>
  <c r="BK141"/>
  <c i="9" r="J146"/>
  <c r="BK135"/>
  <c r="BK133"/>
  <c r="F36"/>
  <c i="10" r="J363"/>
  <c r="BK330"/>
  <c r="BK292"/>
  <c r="BK254"/>
  <c r="J199"/>
  <c r="J155"/>
  <c r="J309"/>
  <c r="J239"/>
  <c r="BK167"/>
  <c r="BK129"/>
  <c r="J365"/>
  <c r="J338"/>
  <c r="J299"/>
  <c r="BK250"/>
  <c r="J216"/>
  <c r="BK155"/>
  <c r="J342"/>
  <c r="J290"/>
  <c r="BK252"/>
  <c r="J189"/>
  <c r="J336"/>
  <c r="J322"/>
  <c r="BK272"/>
  <c r="BK211"/>
  <c r="BK147"/>
  <c r="J266"/>
  <c r="J229"/>
  <c r="BK163"/>
  <c r="BK297"/>
  <c r="J223"/>
  <c r="BK141"/>
  <c i="11" r="J147"/>
  <c r="J139"/>
  <c r="J133"/>
  <c r="BK139"/>
  <c i="12" r="J148"/>
  <c r="BK133"/>
  <c r="BK131"/>
  <c r="BK135"/>
  <c i="13" r="BK250"/>
  <c r="J215"/>
  <c r="J191"/>
  <c r="J159"/>
  <c r="BK295"/>
  <c r="J280"/>
  <c r="J262"/>
  <c r="J152"/>
  <c r="BK189"/>
  <c r="J295"/>
  <c r="J268"/>
  <c r="J233"/>
  <c r="J221"/>
  <c r="BK187"/>
  <c r="J156"/>
  <c r="BK268"/>
  <c r="BK221"/>
  <c r="J203"/>
  <c r="BK172"/>
  <c r="BK152"/>
  <c r="BK241"/>
  <c r="J201"/>
  <c r="BK148"/>
  <c r="BK291"/>
  <c r="BK130"/>
  <c r="J258"/>
  <c i="15" r="J125"/>
  <c r="J137"/>
  <c r="BK127"/>
  <c r="BK129"/>
  <c i="2" r="F36"/>
  <c r="J199"/>
  <c r="J195"/>
  <c r="BK189"/>
  <c r="J183"/>
  <c r="BK177"/>
  <c r="BK171"/>
  <c r="J167"/>
  <c r="BK163"/>
  <c r="J159"/>
  <c r="J155"/>
  <c r="BK149"/>
  <c r="BK145"/>
  <c r="J139"/>
  <c r="J135"/>
  <c r="J131"/>
  <c r="BK124"/>
  <c i="1" r="AS100"/>
  <c i="3" r="J124"/>
  <c r="J131"/>
  <c i="4" r="BK145"/>
  <c r="J181"/>
  <c r="BK171"/>
  <c r="J145"/>
  <c r="J195"/>
  <c r="J122"/>
  <c r="J177"/>
  <c r="J159"/>
  <c r="BK189"/>
  <c r="BK128"/>
  <c r="J126"/>
  <c r="BK157"/>
  <c i="5" r="J152"/>
  <c r="J129"/>
  <c r="J156"/>
  <c r="BK166"/>
  <c r="BK141"/>
  <c r="BK124"/>
  <c i="6" r="BK175"/>
  <c r="BK144"/>
  <c r="J177"/>
  <c r="J150"/>
  <c r="J171"/>
  <c r="BK160"/>
  <c r="BK146"/>
  <c r="J148"/>
  <c i="7" r="J275"/>
  <c r="BK236"/>
  <c r="J179"/>
  <c r="BK147"/>
  <c r="BK312"/>
  <c r="BK285"/>
  <c r="J246"/>
  <c r="BK211"/>
  <c r="J181"/>
  <c r="BK295"/>
  <c r="BK283"/>
  <c r="BK234"/>
  <c r="J189"/>
  <c r="J155"/>
  <c r="BK179"/>
  <c r="J147"/>
  <c r="BK317"/>
  <c r="J321"/>
  <c r="J295"/>
  <c r="BK275"/>
  <c r="J238"/>
  <c r="BK209"/>
  <c r="BK169"/>
  <c r="J143"/>
  <c r="J312"/>
  <c r="BK259"/>
  <c r="J232"/>
  <c r="J209"/>
  <c r="BK201"/>
  <c r="BK161"/>
  <c r="BK145"/>
  <c i="8" r="J135"/>
  <c r="BK139"/>
  <c r="BK131"/>
  <c i="9" r="J137"/>
  <c r="J133"/>
  <c r="BK148"/>
  <c r="BK141"/>
  <c i="10" r="J348"/>
  <c r="J324"/>
  <c r="BK286"/>
  <c r="BK231"/>
  <c r="BK189"/>
  <c r="J137"/>
  <c r="J332"/>
  <c r="J318"/>
  <c r="J256"/>
  <c r="BK214"/>
  <c r="J177"/>
  <c r="BK367"/>
  <c r="J303"/>
  <c r="BK209"/>
  <c r="BK139"/>
  <c r="BK371"/>
  <c r="BK352"/>
  <c r="BK332"/>
  <c r="BK314"/>
  <c r="J280"/>
  <c r="BK237"/>
  <c r="J163"/>
  <c r="BK133"/>
  <c r="J286"/>
  <c r="BK260"/>
  <c r="J201"/>
  <c r="J171"/>
  <c r="BK320"/>
  <c r="J245"/>
  <c r="J218"/>
  <c r="J183"/>
  <c r="BK258"/>
  <c r="J205"/>
  <c r="BK157"/>
  <c r="BK278"/>
  <c r="J258"/>
  <c r="J167"/>
  <c r="BK131"/>
  <c i="11" r="J141"/>
  <c r="BK147"/>
  <c r="BK127"/>
  <c i="12" r="J137"/>
  <c r="BK148"/>
  <c r="BK141"/>
  <c r="BK137"/>
  <c i="13" r="J287"/>
  <c r="J219"/>
  <c r="BK207"/>
  <c r="J164"/>
  <c r="J134"/>
  <c r="J285"/>
  <c r="J270"/>
  <c r="BK170"/>
  <c r="J195"/>
  <c r="J297"/>
  <c r="BK276"/>
  <c r="BK260"/>
  <c r="J223"/>
  <c r="J182"/>
  <c r="BK166"/>
  <c r="BK142"/>
  <c r="J246"/>
  <c r="J235"/>
  <c r="J213"/>
  <c r="J178"/>
  <c r="J128"/>
  <c r="J199"/>
  <c r="BK184"/>
  <c r="BK136"/>
  <c r="BK274"/>
  <c r="J266"/>
  <c i="14" r="J141"/>
  <c r="J133"/>
  <c r="BK127"/>
  <c i="15" r="J147"/>
  <c r="J144"/>
  <c r="J129"/>
  <c r="BK133"/>
  <c i="4" r="J175"/>
  <c r="BK135"/>
  <c r="BK203"/>
  <c r="J141"/>
  <c r="BK199"/>
  <c r="BK187"/>
  <c r="BK169"/>
  <c r="BK191"/>
  <c r="BK161"/>
  <c r="J199"/>
  <c r="BK175"/>
  <c r="BK139"/>
  <c r="BK181"/>
  <c i="5" r="BK154"/>
  <c r="BK168"/>
  <c r="J161"/>
  <c r="J131"/>
  <c r="BK156"/>
  <c r="J138"/>
  <c r="J143"/>
  <c i="6" r="BK171"/>
  <c r="J156"/>
  <c r="J125"/>
  <c r="J165"/>
  <c r="BK177"/>
  <c r="BK158"/>
  <c r="BK148"/>
  <c r="BK131"/>
  <c r="BK140"/>
  <c i="7" r="J319"/>
  <c r="J252"/>
  <c r="BK215"/>
  <c r="J161"/>
  <c r="J129"/>
  <c r="BK310"/>
  <c r="J287"/>
  <c r="J265"/>
  <c r="J250"/>
  <c r="J219"/>
  <c r="BK192"/>
  <c r="BK300"/>
  <c r="J285"/>
  <c r="BK252"/>
  <c r="BK224"/>
  <c r="J201"/>
  <c r="BK173"/>
  <c r="J141"/>
  <c r="J169"/>
  <c r="J135"/>
  <c r="BK315"/>
  <c r="J298"/>
  <c r="BK289"/>
  <c r="BK273"/>
  <c r="BK240"/>
  <c r="J215"/>
  <c r="BK181"/>
  <c r="J157"/>
  <c r="BK131"/>
  <c r="BK325"/>
  <c r="J267"/>
  <c r="BK248"/>
  <c r="J226"/>
  <c r="J196"/>
  <c r="BK151"/>
  <c i="8" r="F38"/>
  <c i="9" r="BK146"/>
  <c r="BK139"/>
  <c i="10" r="J361"/>
  <c r="BK322"/>
  <c r="J288"/>
  <c r="BK243"/>
  <c r="BK207"/>
  <c r="J187"/>
  <c r="BK365"/>
  <c r="BK354"/>
  <c r="BK326"/>
  <c r="J301"/>
  <c r="J284"/>
  <c r="J231"/>
  <c r="BK185"/>
  <c r="J157"/>
  <c r="BK340"/>
  <c r="J295"/>
  <c r="J211"/>
  <c r="BK179"/>
  <c r="J131"/>
  <c r="J371"/>
  <c r="BK363"/>
  <c r="BK348"/>
  <c r="J334"/>
  <c r="J282"/>
  <c r="J243"/>
  <c r="J221"/>
  <c r="J191"/>
  <c r="BK149"/>
  <c r="J340"/>
  <c r="J307"/>
  <c r="J235"/>
  <c r="BK193"/>
  <c r="BK135"/>
  <c r="BK305"/>
  <c r="J268"/>
  <c r="BK229"/>
  <c r="BK199"/>
  <c r="BK290"/>
  <c r="BK235"/>
  <c r="J179"/>
  <c r="J135"/>
  <c r="J276"/>
  <c r="BK264"/>
  <c r="BK197"/>
  <c r="J133"/>
  <c i="11" r="J143"/>
  <c r="BK133"/>
  <c r="BK145"/>
  <c r="J135"/>
  <c i="12" r="BK128"/>
  <c r="BK151"/>
  <c r="J143"/>
  <c r="BK126"/>
  <c i="13" r="BK239"/>
  <c r="BK233"/>
  <c r="BK211"/>
  <c r="BK201"/>
  <c r="J172"/>
  <c r="BK140"/>
  <c r="J291"/>
  <c r="J276"/>
  <c r="J254"/>
  <c r="J138"/>
  <c r="J161"/>
  <c r="J289"/>
  <c r="BK262"/>
  <c r="J250"/>
  <c r="BK225"/>
  <c r="BK205"/>
  <c r="BK176"/>
  <c r="J144"/>
  <c r="J252"/>
  <c r="J239"/>
  <c r="BK223"/>
  <c r="J205"/>
  <c r="BK180"/>
  <c r="BK144"/>
  <c r="J244"/>
  <c r="J217"/>
  <c r="J187"/>
  <c r="J140"/>
  <c r="J132"/>
  <c r="BK285"/>
  <c r="J260"/>
  <c r="J166"/>
  <c i="14" r="BK131"/>
  <c r="BK139"/>
  <c r="BK135"/>
  <c i="15" r="BK144"/>
  <c r="J131"/>
  <c r="BK142"/>
  <c r="BK135"/>
  <c i="2" r="J34"/>
  <c r="BK201"/>
  <c r="J197"/>
  <c r="BK191"/>
  <c r="J187"/>
  <c r="J179"/>
  <c r="BK175"/>
  <c r="J171"/>
  <c r="BK165"/>
  <c r="J161"/>
  <c r="BK155"/>
  <c r="BK147"/>
  <c r="J145"/>
  <c r="J141"/>
  <c r="BK135"/>
  <c r="J128"/>
  <c r="BK122"/>
  <c i="3" r="J127"/>
  <c r="BK140"/>
  <c r="J135"/>
  <c r="BK127"/>
  <c r="J140"/>
  <c r="BK122"/>
  <c i="4" r="BK185"/>
  <c r="J173"/>
  <c r="J155"/>
  <c r="J143"/>
  <c r="J201"/>
  <c r="J139"/>
  <c r="BK197"/>
  <c r="BK126"/>
  <c r="BK167"/>
  <c r="J147"/>
  <c r="J189"/>
  <c r="BK151"/>
  <c r="J153"/>
  <c i="5" r="BK138"/>
  <c r="J166"/>
  <c r="J141"/>
  <c r="J168"/>
  <c r="J148"/>
  <c r="BK127"/>
  <c r="BK161"/>
  <c i="6" r="BK167"/>
  <c r="J152"/>
  <c r="BK136"/>
  <c r="J163"/>
  <c r="J175"/>
  <c r="BK154"/>
  <c r="J142"/>
  <c r="BK142"/>
  <c i="7" r="J269"/>
  <c r="J240"/>
  <c r="BK189"/>
  <c r="J153"/>
  <c r="J329"/>
  <c r="J304"/>
  <c r="BK261"/>
  <c r="J248"/>
  <c r="BK196"/>
  <c r="BK175"/>
  <c r="BK291"/>
  <c r="BK281"/>
  <c r="BK228"/>
  <c r="J217"/>
  <c r="BK183"/>
  <c r="J199"/>
  <c r="BK133"/>
  <c r="J302"/>
  <c r="BK302"/>
  <c r="J283"/>
  <c r="J271"/>
  <c r="BK232"/>
  <c r="BK194"/>
  <c r="J159"/>
  <c r="BK139"/>
  <c r="J323"/>
  <c r="J263"/>
  <c r="BK242"/>
  <c r="J207"/>
  <c r="J171"/>
  <c r="J149"/>
  <c i="8" r="J139"/>
  <c r="BK133"/>
  <c r="J137"/>
  <c i="9" r="J128"/>
  <c r="BK128"/>
  <c r="BK126"/>
  <c r="BK131"/>
  <c r="BK137"/>
  <c i="10" r="BK342"/>
  <c r="BK299"/>
  <c r="BK248"/>
  <c r="J214"/>
  <c r="BK181"/>
  <c r="J147"/>
  <c r="BK357"/>
  <c r="BK324"/>
  <c r="BK316"/>
  <c r="BK288"/>
  <c r="J248"/>
  <c r="BK187"/>
  <c r="BK165"/>
  <c r="J357"/>
  <c r="J252"/>
  <c r="J185"/>
  <c r="J145"/>
  <c r="J369"/>
  <c r="J350"/>
  <c r="BK336"/>
  <c r="BK312"/>
  <c r="J278"/>
  <c r="BK227"/>
  <c r="BK205"/>
  <c r="J141"/>
  <c r="BK318"/>
  <c r="J272"/>
  <c r="J197"/>
  <c r="J169"/>
  <c r="BK334"/>
  <c r="BK301"/>
  <c r="BK233"/>
  <c r="J203"/>
  <c r="J139"/>
  <c r="BK245"/>
  <c r="J193"/>
  <c r="BK145"/>
  <c r="J270"/>
  <c r="BK221"/>
  <c r="BK153"/>
  <c i="11" r="BK137"/>
  <c r="J137"/>
  <c r="J127"/>
  <c r="J129"/>
  <c i="12" r="J151"/>
  <c r="BK143"/>
  <c r="J141"/>
  <c r="BK139"/>
  <c i="13" r="BK237"/>
  <c r="BK217"/>
  <c r="J176"/>
  <c r="J150"/>
  <c r="BK283"/>
  <c r="BK258"/>
  <c r="BK272"/>
  <c r="J146"/>
  <c r="BK287"/>
  <c r="J264"/>
  <c r="J229"/>
  <c r="BK213"/>
  <c r="BK197"/>
  <c r="BK150"/>
  <c r="BK128"/>
  <c r="J237"/>
  <c r="J207"/>
  <c r="BK191"/>
  <c r="BK159"/>
  <c r="BK246"/>
  <c r="J211"/>
  <c r="J168"/>
  <c r="BK297"/>
  <c r="BK280"/>
  <c r="J272"/>
  <c r="J136"/>
  <c i="14" r="J127"/>
  <c r="J135"/>
  <c i="15" r="J139"/>
  <c r="BK125"/>
  <c i="2" r="F35"/>
  <c r="BK197"/>
  <c r="J191"/>
  <c r="BK185"/>
  <c r="BK181"/>
  <c r="J177"/>
  <c r="BK173"/>
  <c r="BK169"/>
  <c r="BK161"/>
  <c r="J157"/>
  <c r="BK151"/>
  <c r="J147"/>
  <c r="BK143"/>
  <c r="BK139"/>
  <c r="BK133"/>
  <c r="BK126"/>
  <c r="J122"/>
  <c i="3" r="BK133"/>
  <c r="J142"/>
  <c r="J138"/>
  <c r="BK131"/>
  <c r="BK142"/>
  <c r="BK124"/>
  <c i="4" r="BK153"/>
  <c r="J183"/>
  <c r="J163"/>
  <c r="BK122"/>
  <c r="J157"/>
  <c r="BK201"/>
  <c r="BK183"/>
  <c r="BK149"/>
  <c r="BK195"/>
  <c r="BK124"/>
  <c r="BK177"/>
  <c r="J128"/>
  <c r="J161"/>
  <c r="BK143"/>
  <c i="5" r="J136"/>
  <c r="BK150"/>
  <c r="J127"/>
  <c r="BK152"/>
  <c r="BK136"/>
  <c r="J154"/>
  <c i="6" r="BK173"/>
  <c r="J158"/>
  <c r="J140"/>
  <c r="BK127"/>
  <c r="J160"/>
  <c r="J167"/>
  <c r="BK152"/>
  <c r="BK123"/>
  <c r="BK125"/>
  <c i="7" r="J273"/>
  <c r="BK246"/>
  <c r="BK185"/>
  <c r="BK163"/>
  <c r="J131"/>
  <c r="J293"/>
  <c r="BK267"/>
  <c r="J242"/>
  <c r="J194"/>
  <c r="BK141"/>
  <c r="BK277"/>
  <c r="J236"/>
  <c r="J203"/>
  <c r="BK171"/>
  <c r="J192"/>
  <c r="BK137"/>
  <c r="J300"/>
  <c r="J281"/>
  <c r="BK254"/>
  <c r="J224"/>
  <c r="J213"/>
  <c r="J177"/>
  <c r="J151"/>
  <c r="J279"/>
  <c r="J257"/>
  <c r="J228"/>
  <c r="BK203"/>
  <c r="J165"/>
  <c r="J137"/>
  <c i="8" r="J127"/>
  <c r="BK135"/>
  <c i="9" r="BK143"/>
  <c r="J139"/>
  <c r="J135"/>
  <c r="J143"/>
  <c r="J131"/>
  <c i="10" r="J346"/>
  <c r="J312"/>
  <c r="BK225"/>
  <c r="J195"/>
  <c r="J165"/>
  <c r="BK361"/>
  <c r="J328"/>
  <c r="J305"/>
  <c r="BK262"/>
  <c r="J237"/>
  <c r="BK203"/>
  <c r="BK169"/>
  <c r="BK344"/>
  <c r="BK216"/>
  <c r="BK173"/>
  <c r="BK137"/>
  <c r="BK369"/>
  <c r="J354"/>
  <c r="J344"/>
  <c r="BK295"/>
  <c r="BK266"/>
  <c r="BK223"/>
  <c r="BK175"/>
  <c r="BK151"/>
  <c r="BK338"/>
  <c r="BK276"/>
  <c r="J227"/>
  <c r="J151"/>
  <c r="J326"/>
  <c r="BK274"/>
  <c r="BK239"/>
  <c r="BK171"/>
  <c r="BK270"/>
  <c r="J207"/>
  <c r="J173"/>
  <c r="J153"/>
  <c r="BK268"/>
  <c r="BK195"/>
  <c i="11" r="BK129"/>
  <c i="12" r="J131"/>
  <c r="BK146"/>
  <c r="J146"/>
  <c r="J126"/>
  <c i="13" r="BK235"/>
  <c r="BK231"/>
  <c r="J209"/>
  <c r="J174"/>
  <c r="BK154"/>
  <c r="J293"/>
  <c r="BK266"/>
  <c r="J193"/>
  <c r="BK256"/>
  <c r="J142"/>
  <c r="J283"/>
  <c r="BK252"/>
  <c r="BK215"/>
  <c r="BK203"/>
  <c r="J170"/>
  <c r="J148"/>
  <c r="J241"/>
  <c r="BK229"/>
  <c r="BK195"/>
  <c r="BK168"/>
  <c r="BK132"/>
  <c r="BK219"/>
  <c r="BK193"/>
  <c r="BK146"/>
  <c r="BK289"/>
  <c r="J278"/>
  <c r="J256"/>
  <c i="14" r="J139"/>
  <c r="BK141"/>
  <c r="J131"/>
  <c i="15" r="BK139"/>
  <c r="J133"/>
  <c r="BK137"/>
  <c r="J127"/>
  <c i="2" l="1" r="P130"/>
  <c i="3" r="R126"/>
  <c i="4" r="R121"/>
  <c r="R120"/>
  <c i="5" r="P140"/>
  <c i="6" r="T133"/>
  <c i="7" r="BK191"/>
  <c r="J191"/>
  <c r="J100"/>
  <c r="T221"/>
  <c r="P297"/>
  <c i="9" r="R125"/>
  <c r="T125"/>
  <c r="T124"/>
  <c i="10" r="T128"/>
  <c r="R213"/>
  <c r="R220"/>
  <c r="BK311"/>
  <c r="J311"/>
  <c r="J104"/>
  <c i="11" r="P132"/>
  <c r="P131"/>
  <c i="13" r="R158"/>
  <c r="P243"/>
  <c i="2" r="BK130"/>
  <c r="J130"/>
  <c r="J99"/>
  <c i="3" r="T126"/>
  <c i="4" r="T130"/>
  <c i="5" r="P123"/>
  <c r="P122"/>
  <c r="BK140"/>
  <c r="J140"/>
  <c r="J101"/>
  <c i="6" r="BK133"/>
  <c r="R162"/>
  <c i="7" r="T128"/>
  <c r="P198"/>
  <c r="BK221"/>
  <c r="J221"/>
  <c r="J102"/>
  <c r="T256"/>
  <c r="R314"/>
  <c i="8" r="R130"/>
  <c r="R129"/>
  <c r="R124"/>
  <c i="9" r="P125"/>
  <c r="P124"/>
  <c i="1" r="AU103"/>
  <c i="10" r="P128"/>
  <c r="BK213"/>
  <c r="J213"/>
  <c r="J100"/>
  <c r="R247"/>
  <c r="T294"/>
  <c r="R356"/>
  <c i="11" r="R132"/>
  <c r="R131"/>
  <c i="13" r="P186"/>
  <c r="R282"/>
  <c i="2" r="R130"/>
  <c i="3" r="BK126"/>
  <c r="J126"/>
  <c r="J99"/>
  <c i="4" r="R130"/>
  <c r="R119"/>
  <c i="5" r="T140"/>
  <c i="6" r="R122"/>
  <c r="T162"/>
  <c i="7" r="R128"/>
  <c r="T191"/>
  <c r="R256"/>
  <c r="P314"/>
  <c i="8" r="BK130"/>
  <c r="BK129"/>
  <c r="J129"/>
  <c r="J101"/>
  <c i="10" r="P220"/>
  <c r="P294"/>
  <c r="BK356"/>
  <c r="J356"/>
  <c r="J105"/>
  <c i="11" r="P126"/>
  <c r="P125"/>
  <c r="P124"/>
  <c i="1" r="AU106"/>
  <c i="12" r="BK145"/>
  <c r="J145"/>
  <c r="J101"/>
  <c i="13" r="P163"/>
  <c r="T186"/>
  <c r="P282"/>
  <c i="14" r="R130"/>
  <c r="R129"/>
  <c r="R124"/>
  <c i="10" r="T213"/>
  <c r="BK294"/>
  <c r="J294"/>
  <c r="J103"/>
  <c r="T356"/>
  <c i="12" r="R145"/>
  <c r="R130"/>
  <c r="R124"/>
  <c i="13" r="BK163"/>
  <c r="J163"/>
  <c r="J101"/>
  <c r="T163"/>
  <c r="T243"/>
  <c i="2" r="P121"/>
  <c r="P120"/>
  <c r="R121"/>
  <c r="R120"/>
  <c r="R119"/>
  <c i="3" r="P126"/>
  <c i="4" r="BK130"/>
  <c r="J130"/>
  <c r="J99"/>
  <c i="5" r="BK123"/>
  <c r="BK122"/>
  <c r="J122"/>
  <c r="J97"/>
  <c r="R135"/>
  <c i="6" r="R133"/>
  <c i="7" r="P191"/>
  <c r="P221"/>
  <c r="R297"/>
  <c i="9" r="R145"/>
  <c r="R130"/>
  <c r="R124"/>
  <c i="10" r="BK128"/>
  <c r="J128"/>
  <c r="J99"/>
  <c r="BK247"/>
  <c r="J247"/>
  <c r="J102"/>
  <c r="R311"/>
  <c i="11" r="BK126"/>
  <c r="BK125"/>
  <c r="J125"/>
  <c r="J99"/>
  <c r="T126"/>
  <c r="T125"/>
  <c i="12" r="P125"/>
  <c r="P145"/>
  <c r="P130"/>
  <c r="P124"/>
  <c i="1" r="AU107"/>
  <c i="13" r="P127"/>
  <c r="BK186"/>
  <c r="J186"/>
  <c r="J102"/>
  <c r="R243"/>
  <c i="14" r="BK130"/>
  <c r="J130"/>
  <c r="J102"/>
  <c i="15" r="BK141"/>
  <c r="J141"/>
  <c r="J100"/>
  <c i="7" r="BK128"/>
  <c r="J128"/>
  <c r="J99"/>
  <c r="R221"/>
  <c r="T297"/>
  <c i="10" r="BK220"/>
  <c r="J220"/>
  <c r="J101"/>
  <c r="T220"/>
  <c r="P311"/>
  <c i="11" r="BK132"/>
  <c r="J132"/>
  <c r="J102"/>
  <c i="12" r="T125"/>
  <c i="13" r="R127"/>
  <c r="P158"/>
  <c r="T158"/>
  <c r="R186"/>
  <c r="T282"/>
  <c i="14" r="P130"/>
  <c r="P129"/>
  <c r="P124"/>
  <c i="1" r="AU110"/>
  <c i="15" r="R141"/>
  <c r="R124"/>
  <c r="R123"/>
  <c i="2" r="T130"/>
  <c i="3" r="BK121"/>
  <c r="J121"/>
  <c r="J98"/>
  <c r="T121"/>
  <c i="4" r="BK121"/>
  <c r="J121"/>
  <c r="J98"/>
  <c r="P121"/>
  <c r="P120"/>
  <c r="T121"/>
  <c r="T120"/>
  <c i="5" r="R123"/>
  <c r="R122"/>
  <c r="R140"/>
  <c r="R134"/>
  <c r="R121"/>
  <c i="6" r="BK122"/>
  <c r="J122"/>
  <c r="J98"/>
  <c r="P122"/>
  <c r="T122"/>
  <c r="T121"/>
  <c r="T120"/>
  <c r="P162"/>
  <c i="7" r="P128"/>
  <c r="R191"/>
  <c r="R198"/>
  <c r="T198"/>
  <c r="BK256"/>
  <c r="J256"/>
  <c r="J103"/>
  <c r="BK297"/>
  <c r="J297"/>
  <c r="J104"/>
  <c r="T314"/>
  <c i="8" r="P130"/>
  <c r="P129"/>
  <c r="P124"/>
  <c i="1" r="AU102"/>
  <c i="9" r="BK125"/>
  <c r="J125"/>
  <c r="J99"/>
  <c i="10" r="R128"/>
  <c r="R127"/>
  <c r="T247"/>
  <c r="R294"/>
  <c r="P356"/>
  <c i="11" r="R126"/>
  <c r="R125"/>
  <c i="12" r="R125"/>
  <c i="13" r="BK127"/>
  <c r="BK158"/>
  <c r="J158"/>
  <c r="J100"/>
  <c r="R163"/>
  <c r="BK282"/>
  <c r="J282"/>
  <c r="J104"/>
  <c i="14" r="T130"/>
  <c r="T129"/>
  <c r="T124"/>
  <c i="15" r="T141"/>
  <c r="T124"/>
  <c r="T123"/>
  <c i="2" r="BK121"/>
  <c r="BK120"/>
  <c r="J120"/>
  <c r="J97"/>
  <c r="T121"/>
  <c r="T120"/>
  <c i="3" r="P121"/>
  <c r="R121"/>
  <c r="R120"/>
  <c r="R119"/>
  <c i="4" r="P130"/>
  <c r="P119"/>
  <c i="1" r="AU97"/>
  <c i="5" r="T123"/>
  <c r="T122"/>
  <c r="BK135"/>
  <c r="J135"/>
  <c r="J100"/>
  <c r="P135"/>
  <c r="T135"/>
  <c i="6" r="P133"/>
  <c r="BK162"/>
  <c r="J162"/>
  <c r="J100"/>
  <c i="7" r="BK198"/>
  <c r="J198"/>
  <c r="J101"/>
  <c r="P256"/>
  <c r="BK314"/>
  <c r="J314"/>
  <c r="J105"/>
  <c i="8" r="T130"/>
  <c r="T129"/>
  <c r="T124"/>
  <c i="9" r="BK145"/>
  <c r="J145"/>
  <c r="J101"/>
  <c i="10" r="P213"/>
  <c r="P247"/>
  <c r="T311"/>
  <c i="11" r="T132"/>
  <c r="T131"/>
  <c i="12" r="BK125"/>
  <c r="T145"/>
  <c r="T130"/>
  <c i="13" r="T127"/>
  <c r="T126"/>
  <c r="BK243"/>
  <c r="J243"/>
  <c r="J103"/>
  <c i="15" r="P141"/>
  <c r="P124"/>
  <c r="P123"/>
  <c i="1" r="AU111"/>
  <c i="14" r="BK126"/>
  <c r="BK125"/>
  <c i="15" r="BK146"/>
  <c r="J146"/>
  <c r="J101"/>
  <c i="8" r="BK126"/>
  <c r="J126"/>
  <c r="J100"/>
  <c i="12" r="BK150"/>
  <c r="J150"/>
  <c r="J102"/>
  <c i="15" r="BK124"/>
  <c r="BK123"/>
  <c r="J123"/>
  <c r="J98"/>
  <c i="9" r="BK130"/>
  <c r="J130"/>
  <c r="J100"/>
  <c r="BK150"/>
  <c r="J150"/>
  <c r="J102"/>
  <c i="15" r="BE125"/>
  <c r="E111"/>
  <c r="F120"/>
  <c r="BE131"/>
  <c i="14" r="J126"/>
  <c r="J100"/>
  <c r="J125"/>
  <c r="J99"/>
  <c r="BK129"/>
  <c r="J129"/>
  <c r="J101"/>
  <c i="15" r="J91"/>
  <c r="BE139"/>
  <c r="BE144"/>
  <c r="BE147"/>
  <c r="BE129"/>
  <c r="BE133"/>
  <c r="BE142"/>
  <c r="BE135"/>
  <c r="BE137"/>
  <c r="BE127"/>
  <c i="13" r="J127"/>
  <c r="J99"/>
  <c i="14" r="J91"/>
  <c r="F94"/>
  <c r="E112"/>
  <c r="BE127"/>
  <c r="BE131"/>
  <c r="BE139"/>
  <c r="BE133"/>
  <c r="BE135"/>
  <c r="BE137"/>
  <c r="BE141"/>
  <c i="13" r="E114"/>
  <c r="BE154"/>
  <c r="BE174"/>
  <c r="BE182"/>
  <c r="BE148"/>
  <c r="BE193"/>
  <c r="BE264"/>
  <c r="BE276"/>
  <c r="BE293"/>
  <c i="12" r="J125"/>
  <c r="J99"/>
  <c i="13" r="F94"/>
  <c r="BE128"/>
  <c r="BE130"/>
  <c r="BE134"/>
  <c r="BE152"/>
  <c r="BE156"/>
  <c r="BE159"/>
  <c r="BE172"/>
  <c r="BE191"/>
  <c r="BE195"/>
  <c r="BE199"/>
  <c r="BE205"/>
  <c r="BE223"/>
  <c r="BE227"/>
  <c r="BE229"/>
  <c r="BE231"/>
  <c r="BE235"/>
  <c r="BE237"/>
  <c r="BE250"/>
  <c r="BE252"/>
  <c r="BE142"/>
  <c r="BE150"/>
  <c r="BE161"/>
  <c r="BE176"/>
  <c r="BE187"/>
  <c r="BE197"/>
  <c r="BE201"/>
  <c r="BE207"/>
  <c r="BE209"/>
  <c r="BE211"/>
  <c r="BE215"/>
  <c r="BE225"/>
  <c r="BE233"/>
  <c r="BE248"/>
  <c r="BE136"/>
  <c r="BE140"/>
  <c r="BE146"/>
  <c r="BE164"/>
  <c r="BE168"/>
  <c r="BE180"/>
  <c r="BE217"/>
  <c r="BE239"/>
  <c r="BE246"/>
  <c r="BE258"/>
  <c r="BE272"/>
  <c r="BE280"/>
  <c r="BE283"/>
  <c r="BE295"/>
  <c r="J91"/>
  <c r="BE170"/>
  <c r="BE184"/>
  <c r="BE254"/>
  <c r="BE260"/>
  <c r="BE268"/>
  <c r="BE144"/>
  <c r="BE178"/>
  <c r="BE203"/>
  <c r="BE256"/>
  <c r="BE262"/>
  <c r="BE274"/>
  <c r="BE285"/>
  <c r="BE287"/>
  <c r="BE289"/>
  <c r="BE297"/>
  <c r="BE132"/>
  <c r="BE138"/>
  <c r="BE166"/>
  <c r="BE189"/>
  <c r="BE213"/>
  <c r="BE219"/>
  <c r="BE221"/>
  <c r="BE241"/>
  <c r="BE244"/>
  <c r="BE266"/>
  <c r="BE270"/>
  <c r="BE278"/>
  <c r="BE291"/>
  <c i="11" r="J126"/>
  <c r="J100"/>
  <c i="12" r="E85"/>
  <c r="BE128"/>
  <c r="BE133"/>
  <c r="BE143"/>
  <c r="BE137"/>
  <c r="BE139"/>
  <c r="BE141"/>
  <c r="BE146"/>
  <c i="11" r="BK131"/>
  <c r="J131"/>
  <c r="J101"/>
  <c i="12" r="J91"/>
  <c r="BE126"/>
  <c r="BE131"/>
  <c r="BE135"/>
  <c r="BE148"/>
  <c r="BE151"/>
  <c r="F94"/>
  <c i="10" r="BK127"/>
  <c r="J127"/>
  <c r="J98"/>
  <c i="11" r="J91"/>
  <c r="BE135"/>
  <c r="F121"/>
  <c r="E85"/>
  <c r="BE139"/>
  <c r="BE141"/>
  <c r="BE143"/>
  <c r="BE147"/>
  <c r="BE127"/>
  <c r="BE137"/>
  <c r="BE129"/>
  <c r="BE133"/>
  <c r="BE145"/>
  <c i="10" r="BE159"/>
  <c r="BE163"/>
  <c r="BE173"/>
  <c r="BE181"/>
  <c r="BE189"/>
  <c r="BE191"/>
  <c r="BE203"/>
  <c r="BE207"/>
  <c r="BE216"/>
  <c r="BE284"/>
  <c i="9" r="BK124"/>
  <c r="J124"/>
  <c i="10" r="BE165"/>
  <c r="BE199"/>
  <c r="BE221"/>
  <c r="BE237"/>
  <c r="BE282"/>
  <c r="BE286"/>
  <c r="E85"/>
  <c r="J121"/>
  <c r="BE145"/>
  <c r="BE151"/>
  <c r="BE157"/>
  <c r="BE161"/>
  <c r="BE167"/>
  <c r="BE169"/>
  <c r="BE197"/>
  <c r="BE205"/>
  <c r="BE229"/>
  <c r="BE235"/>
  <c r="BE252"/>
  <c r="BE262"/>
  <c r="BE264"/>
  <c r="BE278"/>
  <c r="BE303"/>
  <c r="BE318"/>
  <c r="BE342"/>
  <c r="BE346"/>
  <c r="BE139"/>
  <c r="BE147"/>
  <c r="BE153"/>
  <c r="BE214"/>
  <c r="BE223"/>
  <c r="BE239"/>
  <c r="BE241"/>
  <c r="BE245"/>
  <c r="BE268"/>
  <c r="BE270"/>
  <c r="BE280"/>
  <c r="BE297"/>
  <c r="BE314"/>
  <c r="F124"/>
  <c r="BE137"/>
  <c r="BE171"/>
  <c r="BE179"/>
  <c r="BE183"/>
  <c r="BE185"/>
  <c r="BE231"/>
  <c r="BE233"/>
  <c r="BE256"/>
  <c r="BE258"/>
  <c r="BE288"/>
  <c r="BE305"/>
  <c r="BE322"/>
  <c r="BE324"/>
  <c r="BE328"/>
  <c r="BE336"/>
  <c r="BE338"/>
  <c r="BE348"/>
  <c r="BE350"/>
  <c r="BE359"/>
  <c r="BE361"/>
  <c r="BE367"/>
  <c r="BE371"/>
  <c r="BE149"/>
  <c r="BE187"/>
  <c r="BE193"/>
  <c r="BE195"/>
  <c r="BE201"/>
  <c r="BE225"/>
  <c r="BE227"/>
  <c r="BE248"/>
  <c r="BE260"/>
  <c r="BE307"/>
  <c r="BE334"/>
  <c r="BE354"/>
  <c r="BE365"/>
  <c r="BE135"/>
  <c r="BE141"/>
  <c r="BE143"/>
  <c r="BE211"/>
  <c r="BE243"/>
  <c r="BE250"/>
  <c r="BE272"/>
  <c r="BE274"/>
  <c r="BE276"/>
  <c r="BE299"/>
  <c r="BE312"/>
  <c r="BE320"/>
  <c r="BE326"/>
  <c r="BE330"/>
  <c r="BE332"/>
  <c r="BE340"/>
  <c r="BE344"/>
  <c r="BE352"/>
  <c r="BE357"/>
  <c r="BE363"/>
  <c r="BE129"/>
  <c r="BE131"/>
  <c r="BE133"/>
  <c r="BE155"/>
  <c r="BE175"/>
  <c r="BE177"/>
  <c r="BE209"/>
  <c r="BE218"/>
  <c r="BE254"/>
  <c r="BE266"/>
  <c r="BE290"/>
  <c r="BE292"/>
  <c r="BE295"/>
  <c r="BE301"/>
  <c r="BE309"/>
  <c r="BE316"/>
  <c r="BE369"/>
  <c i="8" r="BK125"/>
  <c r="BK124"/>
  <c r="J124"/>
  <c r="J98"/>
  <c i="9" r="E85"/>
  <c r="F94"/>
  <c r="BE131"/>
  <c r="BE133"/>
  <c r="BE146"/>
  <c r="BE148"/>
  <c i="8" r="J130"/>
  <c r="J102"/>
  <c i="9" r="J91"/>
  <c r="BE126"/>
  <c r="BE135"/>
  <c r="BE143"/>
  <c i="1" r="BA103"/>
  <c i="9" r="BE137"/>
  <c r="BE139"/>
  <c r="BE141"/>
  <c r="BE151"/>
  <c r="BE128"/>
  <c i="7" r="BK127"/>
  <c r="J127"/>
  <c i="8" r="E85"/>
  <c r="J91"/>
  <c r="BE127"/>
  <c r="BE131"/>
  <c r="BE137"/>
  <c r="BE141"/>
  <c r="F94"/>
  <c r="BE133"/>
  <c r="BE135"/>
  <c r="BE139"/>
  <c i="1" r="BC102"/>
  <c i="6" r="J133"/>
  <c r="J99"/>
  <c i="7" r="F124"/>
  <c r="BE149"/>
  <c r="BE155"/>
  <c r="BE163"/>
  <c r="BE169"/>
  <c r="BE177"/>
  <c r="BE179"/>
  <c r="BE207"/>
  <c r="BE211"/>
  <c r="BE217"/>
  <c r="BE219"/>
  <c r="BE224"/>
  <c r="BE230"/>
  <c r="BE234"/>
  <c r="BE244"/>
  <c r="BE252"/>
  <c r="BE265"/>
  <c r="BE273"/>
  <c r="BE321"/>
  <c r="BE129"/>
  <c r="BE135"/>
  <c r="BE137"/>
  <c r="BE143"/>
  <c r="BE153"/>
  <c r="BE165"/>
  <c r="BE171"/>
  <c r="BE175"/>
  <c r="BE183"/>
  <c r="BE185"/>
  <c r="BE192"/>
  <c r="BE199"/>
  <c r="BE222"/>
  <c r="BE226"/>
  <c r="BE228"/>
  <c r="BE236"/>
  <c r="BE250"/>
  <c r="BE261"/>
  <c r="BE263"/>
  <c r="BE269"/>
  <c r="BE295"/>
  <c r="BE300"/>
  <c r="BE312"/>
  <c r="BE325"/>
  <c r="BE327"/>
  <c r="BE302"/>
  <c r="BE306"/>
  <c r="BE310"/>
  <c r="BE319"/>
  <c r="BE329"/>
  <c r="J91"/>
  <c r="BE145"/>
  <c r="BE201"/>
  <c r="BE304"/>
  <c r="BE308"/>
  <c r="BE315"/>
  <c r="BE323"/>
  <c r="BE131"/>
  <c r="BE133"/>
  <c r="BE147"/>
  <c r="BE151"/>
  <c r="BE159"/>
  <c r="BE161"/>
  <c r="BE181"/>
  <c r="BE187"/>
  <c r="BE194"/>
  <c r="BE196"/>
  <c r="BE205"/>
  <c r="BE232"/>
  <c r="BE254"/>
  <c r="BE259"/>
  <c r="BE275"/>
  <c r="BE287"/>
  <c r="BE293"/>
  <c r="BE298"/>
  <c r="BE139"/>
  <c r="BE157"/>
  <c r="BE173"/>
  <c r="BE189"/>
  <c r="BE203"/>
  <c r="BE209"/>
  <c r="BE215"/>
  <c r="BE240"/>
  <c r="BE242"/>
  <c r="BE246"/>
  <c r="BE248"/>
  <c r="BE257"/>
  <c r="BE271"/>
  <c r="BE277"/>
  <c r="BE279"/>
  <c r="BE283"/>
  <c r="BE289"/>
  <c r="BE317"/>
  <c r="E85"/>
  <c r="BE141"/>
  <c r="BE167"/>
  <c r="BE213"/>
  <c r="BE238"/>
  <c r="BE267"/>
  <c r="BE281"/>
  <c r="BE285"/>
  <c r="BE291"/>
  <c i="5" r="J123"/>
  <c r="J98"/>
  <c i="6" r="F92"/>
  <c r="J114"/>
  <c r="BE127"/>
  <c r="E110"/>
  <c r="BE131"/>
  <c i="5" r="BK134"/>
  <c r="J134"/>
  <c r="J99"/>
  <c i="6" r="BE129"/>
  <c r="BE134"/>
  <c r="BE136"/>
  <c r="BE144"/>
  <c r="BE150"/>
  <c r="BE154"/>
  <c r="BE156"/>
  <c r="BE158"/>
  <c r="BE160"/>
  <c r="BE163"/>
  <c r="BE169"/>
  <c r="BE175"/>
  <c r="BE125"/>
  <c r="BE171"/>
  <c r="BE123"/>
  <c r="BE140"/>
  <c r="BE142"/>
  <c r="BE148"/>
  <c r="BE152"/>
  <c r="BE173"/>
  <c r="BE177"/>
  <c r="BE138"/>
  <c r="BE146"/>
  <c r="BE165"/>
  <c r="BE167"/>
  <c i="5" r="F118"/>
  <c r="BE148"/>
  <c r="BE138"/>
  <c r="BE152"/>
  <c r="BE127"/>
  <c r="BE150"/>
  <c r="BE161"/>
  <c r="BE131"/>
  <c r="BE154"/>
  <c r="BE156"/>
  <c r="BE168"/>
  <c r="E85"/>
  <c r="J89"/>
  <c r="BE129"/>
  <c r="BE143"/>
  <c r="BE163"/>
  <c r="BE170"/>
  <c r="BE124"/>
  <c r="BE136"/>
  <c r="BE141"/>
  <c r="BE145"/>
  <c r="BE166"/>
  <c i="4" r="E85"/>
  <c r="F92"/>
  <c r="BE126"/>
  <c r="BE128"/>
  <c r="BE145"/>
  <c r="BE155"/>
  <c r="BE159"/>
  <c r="BE167"/>
  <c r="BE179"/>
  <c r="BE122"/>
  <c r="BE131"/>
  <c r="BE133"/>
  <c r="BE135"/>
  <c r="BE165"/>
  <c r="BE171"/>
  <c r="BE189"/>
  <c r="BE197"/>
  <c r="BE203"/>
  <c r="BE169"/>
  <c r="BE187"/>
  <c r="BE191"/>
  <c r="BE201"/>
  <c r="J89"/>
  <c r="BE124"/>
  <c r="BE151"/>
  <c r="BE147"/>
  <c r="BE181"/>
  <c r="BE193"/>
  <c r="BE195"/>
  <c r="BE199"/>
  <c r="BE141"/>
  <c r="BE143"/>
  <c r="BE149"/>
  <c r="BE153"/>
  <c r="BE157"/>
  <c r="BE161"/>
  <c r="BE163"/>
  <c r="BE173"/>
  <c r="BE177"/>
  <c r="BE183"/>
  <c r="BE185"/>
  <c r="BE137"/>
  <c r="BE139"/>
  <c r="BE175"/>
  <c i="2" r="BK119"/>
  <c r="J119"/>
  <c r="J96"/>
  <c r="J121"/>
  <c r="J98"/>
  <c i="3" r="BE124"/>
  <c r="E85"/>
  <c r="F92"/>
  <c r="J113"/>
  <c r="BE131"/>
  <c r="BE133"/>
  <c r="BE135"/>
  <c r="BE140"/>
  <c r="BE122"/>
  <c r="BE127"/>
  <c r="BE129"/>
  <c r="BE138"/>
  <c r="BE142"/>
  <c i="2" r="E85"/>
  <c r="J89"/>
  <c r="F92"/>
  <c r="BE122"/>
  <c r="BE124"/>
  <c r="BE126"/>
  <c r="BE128"/>
  <c r="BE131"/>
  <c r="BE133"/>
  <c r="BE135"/>
  <c r="BE137"/>
  <c r="BE139"/>
  <c r="BE141"/>
  <c r="BE143"/>
  <c r="BE145"/>
  <c r="BE147"/>
  <c r="BE149"/>
  <c r="BE151"/>
  <c r="BE153"/>
  <c r="BE155"/>
  <c r="BE157"/>
  <c r="BE159"/>
  <c r="BE161"/>
  <c r="BE163"/>
  <c r="BE165"/>
  <c r="BE167"/>
  <c r="BE169"/>
  <c r="BE171"/>
  <c r="BE173"/>
  <c r="BE175"/>
  <c r="BE177"/>
  <c r="BE179"/>
  <c r="BE181"/>
  <c r="BE183"/>
  <c r="BE185"/>
  <c r="BE187"/>
  <c r="BE189"/>
  <c r="BE191"/>
  <c r="BE193"/>
  <c r="BE195"/>
  <c r="BE197"/>
  <c r="BE199"/>
  <c r="BE201"/>
  <c i="1" r="BC95"/>
  <c r="BA95"/>
  <c r="AW95"/>
  <c r="BB95"/>
  <c r="BD95"/>
  <c i="3" r="F36"/>
  <c i="1" r="BC96"/>
  <c i="5" r="F36"/>
  <c i="1" r="BC98"/>
  <c i="7" r="F37"/>
  <c i="1" r="BB101"/>
  <c i="12" r="F38"/>
  <c i="1" r="BC107"/>
  <c i="13" r="F36"/>
  <c i="1" r="BA109"/>
  <c i="4" r="F36"/>
  <c i="1" r="BC97"/>
  <c i="7" r="J36"/>
  <c i="1" r="AW101"/>
  <c i="11" r="F36"/>
  <c i="1" r="BA106"/>
  <c i="11" r="F37"/>
  <c i="1" r="BB106"/>
  <c i="12" r="J36"/>
  <c i="1" r="AW107"/>
  <c i="13" r="J36"/>
  <c i="1" r="AW109"/>
  <c i="4" r="J34"/>
  <c i="1" r="AW97"/>
  <c i="6" r="F36"/>
  <c i="1" r="BC99"/>
  <c i="7" r="F39"/>
  <c i="1" r="BD101"/>
  <c i="10" r="J36"/>
  <c i="1" r="AW105"/>
  <c i="14" r="F36"/>
  <c i="1" r="BA110"/>
  <c i="14" r="F39"/>
  <c i="1" r="BD110"/>
  <c i="14" r="F38"/>
  <c i="1" r="BC110"/>
  <c i="15" r="F39"/>
  <c i="1" r="BD111"/>
  <c i="15" r="F37"/>
  <c i="1" r="BB111"/>
  <c i="3" r="F37"/>
  <c i="1" r="BD96"/>
  <c i="5" r="F34"/>
  <c i="1" r="BA98"/>
  <c i="5" r="J34"/>
  <c i="1" r="AW98"/>
  <c i="6" r="J34"/>
  <c i="1" r="AW99"/>
  <c i="7" r="J32"/>
  <c i="8" r="J36"/>
  <c i="1" r="AW102"/>
  <c i="9" r="F39"/>
  <c i="1" r="BD103"/>
  <c i="10" r="F36"/>
  <c i="1" r="BA105"/>
  <c i="15" r="F36"/>
  <c i="1" r="BA111"/>
  <c i="15" r="J36"/>
  <c i="1" r="AW111"/>
  <c i="3" r="F34"/>
  <c i="1" r="BA96"/>
  <c i="4" r="F34"/>
  <c i="1" r="BA97"/>
  <c i="6" r="F37"/>
  <c i="1" r="BD99"/>
  <c i="8" r="F37"/>
  <c i="1" r="BB102"/>
  <c i="9" r="J36"/>
  <c i="1" r="AW103"/>
  <c i="9" r="F37"/>
  <c i="1" r="BB103"/>
  <c i="9" r="J32"/>
  <c i="10" r="F37"/>
  <c i="1" r="BB105"/>
  <c i="13" r="F38"/>
  <c i="1" r="BC109"/>
  <c i="3" r="J34"/>
  <c i="1" r="AW96"/>
  <c i="5" r="F35"/>
  <c i="1" r="BB98"/>
  <c i="5" r="F37"/>
  <c i="1" r="BD98"/>
  <c i="7" r="F38"/>
  <c i="1" r="BC101"/>
  <c i="10" r="F39"/>
  <c i="1" r="BD105"/>
  <c i="14" r="F37"/>
  <c i="1" r="BB110"/>
  <c i="14" r="J36"/>
  <c i="1" r="AW110"/>
  <c i="15" r="F38"/>
  <c i="1" r="BC111"/>
  <c i="3" r="F35"/>
  <c i="1" r="BB96"/>
  <c i="4" r="F37"/>
  <c i="1" r="BD97"/>
  <c i="6" r="F35"/>
  <c i="1" r="BB99"/>
  <c i="7" r="F36"/>
  <c i="1" r="BA101"/>
  <c i="11" r="J36"/>
  <c i="1" r="AW106"/>
  <c i="11" r="F38"/>
  <c i="1" r="BC106"/>
  <c i="11" r="F39"/>
  <c i="1" r="BD106"/>
  <c i="12" r="F39"/>
  <c i="1" r="BD107"/>
  <c i="12" r="F36"/>
  <c i="1" r="BA107"/>
  <c i="12" r="F37"/>
  <c i="1" r="BB107"/>
  <c i="13" r="F39"/>
  <c i="1" r="BD109"/>
  <c r="AS94"/>
  <c i="4" r="F35"/>
  <c i="1" r="BB97"/>
  <c i="6" r="F34"/>
  <c i="1" r="BA99"/>
  <c i="8" r="F36"/>
  <c i="1" r="BA102"/>
  <c i="8" r="F39"/>
  <c i="1" r="BD102"/>
  <c i="9" r="F38"/>
  <c i="1" r="BC103"/>
  <c r="BC100"/>
  <c r="AY100"/>
  <c i="10" r="F38"/>
  <c i="1" r="BC105"/>
  <c i="13" r="F37"/>
  <c i="1" r="BB109"/>
  <c i="13" l="1" r="R126"/>
  <c i="6" r="P121"/>
  <c r="P120"/>
  <c i="1" r="AU99"/>
  <c i="11" r="R124"/>
  <c i="10" r="T127"/>
  <c i="13" r="BK126"/>
  <c r="J126"/>
  <c r="J98"/>
  <c i="12" r="T124"/>
  <c i="13" r="P126"/>
  <c i="1" r="AU109"/>
  <c i="7" r="R127"/>
  <c i="6" r="R121"/>
  <c r="R120"/>
  <c r="BK121"/>
  <c r="J121"/>
  <c r="J97"/>
  <c i="2" r="T119"/>
  <c i="11" r="T124"/>
  <c i="3" r="P120"/>
  <c r="P119"/>
  <c i="1" r="AU96"/>
  <c i="5" r="T134"/>
  <c r="T121"/>
  <c i="4" r="T119"/>
  <c i="5" r="P134"/>
  <c r="P121"/>
  <c i="1" r="AU98"/>
  <c i="10" r="P127"/>
  <c i="1" r="AU105"/>
  <c i="3" r="T120"/>
  <c r="T119"/>
  <c i="2" r="P119"/>
  <c i="1" r="AU95"/>
  <c i="7" r="P127"/>
  <c i="1" r="AU101"/>
  <c i="7" r="T127"/>
  <c i="12" r="BK130"/>
  <c r="J130"/>
  <c r="J100"/>
  <c i="4" r="BK120"/>
  <c r="J120"/>
  <c r="J97"/>
  <c i="15" r="J124"/>
  <c r="J99"/>
  <c i="3" r="BK120"/>
  <c r="J120"/>
  <c r="J97"/>
  <c i="14" r="BK124"/>
  <c r="J124"/>
  <c i="11" r="BK124"/>
  <c r="J124"/>
  <c r="J98"/>
  <c i="1" r="AG103"/>
  <c i="9" r="J98"/>
  <c i="8" r="J125"/>
  <c r="J99"/>
  <c i="1" r="AG101"/>
  <c i="7" r="J98"/>
  <c i="5" r="BK121"/>
  <c r="J121"/>
  <c r="J96"/>
  <c i="15" r="J32"/>
  <c i="1" r="AG111"/>
  <c i="3" r="J33"/>
  <c i="1" r="AV96"/>
  <c r="AT96"/>
  <c i="6" r="J33"/>
  <c i="1" r="AV99"/>
  <c r="AT99"/>
  <c i="8" r="J32"/>
  <c i="1" r="AG102"/>
  <c r="AG100"/>
  <c r="BB100"/>
  <c r="AX100"/>
  <c r="BA100"/>
  <c r="AW100"/>
  <c i="11" r="J35"/>
  <c i="1" r="AV106"/>
  <c r="AT106"/>
  <c r="BC104"/>
  <c r="AY104"/>
  <c i="14" r="F35"/>
  <c i="1" r="AZ110"/>
  <c i="14" r="J32"/>
  <c i="1" r="AG110"/>
  <c r="BA108"/>
  <c r="AW108"/>
  <c r="BC108"/>
  <c r="AY108"/>
  <c i="15" r="F35"/>
  <c i="1" r="AZ111"/>
  <c r="BB108"/>
  <c r="AX108"/>
  <c r="AU108"/>
  <c i="2" r="J33"/>
  <c i="1" r="AV95"/>
  <c r="AT95"/>
  <c i="9" r="J35"/>
  <c i="1" r="AV103"/>
  <c r="AT103"/>
  <c r="AN103"/>
  <c i="10" r="J32"/>
  <c i="1" r="AG105"/>
  <c i="12" r="J35"/>
  <c i="1" r="AV107"/>
  <c r="AT107"/>
  <c i="14" r="J35"/>
  <c i="1" r="AV110"/>
  <c r="AT110"/>
  <c i="15" r="J35"/>
  <c i="1" r="AV111"/>
  <c r="AT111"/>
  <c r="AN111"/>
  <c r="BD108"/>
  <c r="AU100"/>
  <c i="3" r="F33"/>
  <c i="1" r="AZ96"/>
  <c i="6" r="F33"/>
  <c i="1" r="AZ99"/>
  <c i="9" r="F35"/>
  <c i="1" r="AZ103"/>
  <c i="11" r="F35"/>
  <c i="1" r="AZ106"/>
  <c i="12" r="F35"/>
  <c i="1" r="AZ107"/>
  <c i="13" r="J35"/>
  <c i="1" r="AV109"/>
  <c r="AT109"/>
  <c r="AU104"/>
  <c i="4" r="F33"/>
  <c i="1" r="AZ97"/>
  <c i="8" r="F35"/>
  <c i="1" r="AZ102"/>
  <c i="10" r="J35"/>
  <c i="1" r="AV105"/>
  <c r="AT105"/>
  <c i="2" r="F33"/>
  <c i="1" r="AZ95"/>
  <c r="BD100"/>
  <c r="BD104"/>
  <c r="BB104"/>
  <c r="AX104"/>
  <c r="BA104"/>
  <c r="AW104"/>
  <c i="13" r="F35"/>
  <c i="1" r="AZ109"/>
  <c i="2" r="J30"/>
  <c i="1" r="AG95"/>
  <c i="5" r="J33"/>
  <c i="1" r="AV98"/>
  <c r="AT98"/>
  <c i="7" r="J35"/>
  <c i="1" r="AV101"/>
  <c r="AT101"/>
  <c r="AN101"/>
  <c i="4" r="J33"/>
  <c i="1" r="AV97"/>
  <c r="AT97"/>
  <c i="8" r="J35"/>
  <c i="1" r="AV102"/>
  <c r="AT102"/>
  <c i="10" r="F35"/>
  <c i="1" r="AZ105"/>
  <c i="5" r="F33"/>
  <c i="1" r="AZ98"/>
  <c i="7" r="F35"/>
  <c i="1" r="AZ101"/>
  <c i="12" l="1" r="BK124"/>
  <c r="J124"/>
  <c r="J98"/>
  <c i="6" r="BK120"/>
  <c r="J120"/>
  <c r="J96"/>
  <c i="4" r="BK119"/>
  <c r="J119"/>
  <c i="3" r="BK119"/>
  <c r="J119"/>
  <c r="J96"/>
  <c i="1" r="AN110"/>
  <c i="14" r="J98"/>
  <c i="15" r="J41"/>
  <c i="14" r="J41"/>
  <c i="1" r="AN105"/>
  <c i="10" r="J41"/>
  <c i="1" r="AN102"/>
  <c i="9" r="J41"/>
  <c i="8" r="J41"/>
  <c i="7" r="J41"/>
  <c i="1" r="AN95"/>
  <c i="2" r="J39"/>
  <c i="1" r="AU94"/>
  <c r="BA94"/>
  <c r="W30"/>
  <c i="4" r="J30"/>
  <c i="1" r="AG97"/>
  <c r="BB94"/>
  <c r="W31"/>
  <c i="13" r="J32"/>
  <c i="1" r="AG109"/>
  <c r="AZ100"/>
  <c r="AV100"/>
  <c r="AT100"/>
  <c r="AN100"/>
  <c r="AZ108"/>
  <c r="AV108"/>
  <c r="AT108"/>
  <c i="5" r="J30"/>
  <c i="1" r="AG98"/>
  <c r="AZ104"/>
  <c r="AV104"/>
  <c r="AT104"/>
  <c r="BC94"/>
  <c r="W32"/>
  <c r="BD94"/>
  <c r="W33"/>
  <c i="11" r="J32"/>
  <c i="1" r="AG106"/>
  <c i="4" l="1" r="J39"/>
  <c i="13" r="J41"/>
  <c i="4" r="J96"/>
  <c i="11" r="J41"/>
  <c i="1" r="AN106"/>
  <c i="5" r="J39"/>
  <c i="1" r="AN98"/>
  <c r="AG108"/>
  <c r="AN109"/>
  <c r="AN97"/>
  <c r="AN108"/>
  <c i="12" r="J32"/>
  <c i="1" r="AG107"/>
  <c r="AG104"/>
  <c r="AN104"/>
  <c r="AZ94"/>
  <c r="W29"/>
  <c r="AX94"/>
  <c i="6" r="J30"/>
  <c i="1" r="AG99"/>
  <c r="AN99"/>
  <c r="AY94"/>
  <c i="3" r="J30"/>
  <c i="1" r="AG96"/>
  <c r="AW94"/>
  <c r="AK30"/>
  <c i="6" l="1" r="J39"/>
  <c i="3" r="J39"/>
  <c i="12" r="J41"/>
  <c i="1" r="AN96"/>
  <c r="AN10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<sst xmlns="http://schemas.openxmlformats.org/spreadsheetml/2006/main">
  <si>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</si>
  <si>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</si>
  <si>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</si>
  <si>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</si>
  <si>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</si>
  <si>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{f2d375a7-2fb0-4e13-be11-7a7d1657b9a0}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</si>
  <si>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</si>
  <si>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</si>
  <si>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</si>
  <si>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</si>
  <si>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</si>
  <si>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</si>
  <si>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</si>
  <si>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</si>
  <si>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2203068-01-1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</si>
  <si>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</si>
  <si>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</si>
  <si>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PZS na trati Valašské Meziříčí - Kojetín</t>
  </si>
  <si>
    <t>KSO:</t>
  </si>
  <si>
    <t>CC-CZ:</t>
  </si>
  <si>
    <t>Místo:</t>
  </si>
  <si>
    <t>dle SO</t>
  </si>
  <si>
    <t>Datum:</t>
  </si>
  <si>
    <t>15. 12. 2022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</si>
  <si>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</si>
  <si>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</si>
  <si>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</si>
  <si>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</si>
  <si>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</si>
  <si>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</si>
  <si>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</si>
  <si>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SB projekt s.r.o.</t>
  </si>
  <si>
    <t>True</t>
  </si>
  <si>
    <t>Zpracovatel:</t>
  </si>
  <si>
    <t>Ing. Jan Slivka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</si>
  <si>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</si>
  <si>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</si>
  <si>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</si>
  <si>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</si>
  <si>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</si>
  <si>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</si>
  <si>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</si>
  <si>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</si>
  <si>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</si>
  <si>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</si>
  <si>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</si>
  <si>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</si>
  <si>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</si>
  <si>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</si>
  <si>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</si>
  <si>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</si>
  <si>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</si>
  <si>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</si>
  <si>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</si>
  <si>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</si>
  <si>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</si>
  <si>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</si>
  <si>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</si>
  <si>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</si>
  <si>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</si>
  <si>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</si>
  <si>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</si>
  <si>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</si>
  <si>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</si>
  <si>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</si>
  <si>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</si>
  <si>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</si>
  <si>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</si>
  <si>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</si>
  <si>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</si>
  <si>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</si>
  <si>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</si>
  <si>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</si>
  <si>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</si>
  <si>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</si>
  <si>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</si>
  <si>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</si>
  <si>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</si>
  <si>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</si>
  <si>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</si>
  <si>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</si>
  <si>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2203068-01_SO01.1</t>
  </si>
  <si>
    <t>Elektromontážní práce</t>
  </si>
  <si>
    <t>STA</t>
  </si>
  <si>
    <t>1</t>
  </si>
  <si>
    <t>{7609f211-eec9-460f-aec2-46e6146f0e09}</t>
  </si>
  <si>
    <t>2</t>
  </si>
  <si>
    <t>2203068-01_SO01.2</t>
  </si>
  <si>
    <t>Zemní práce</t>
  </si>
  <si>
    <t>{d6e2e6ae-909e-4893-bebf-dc396b856303}</t>
  </si>
  <si>
    <t>2203068-01_SO02.1</t>
  </si>
  <si>
    <t>{46a0f009-8888-46be-a244-36a3828b830a}</t>
  </si>
  <si>
    <t>2203068-01_SO02.2</t>
  </si>
  <si>
    <t>{e78248cf-6880-4601-84a3-6b32b2977a3a}</t>
  </si>
  <si>
    <t>2003068-01_SO06</t>
  </si>
  <si>
    <t>Demolice objektu hlásky Bílany</t>
  </si>
  <si>
    <t>{c0084091-5de3-4872-a0ab-818eee9d7576}</t>
  </si>
  <si>
    <t>PS01</t>
  </si>
  <si>
    <t>Oprava PZS P7247 km 13,608</t>
  </si>
  <si>
    <t>PRO</t>
  </si>
  <si>
    <t>{1d3c771a-241a-4691-beca-969325af02fe}</t>
  </si>
  <si>
    <t>PS01-01</t>
  </si>
  <si>
    <t>Zabezpečovací zařízení</t>
  </si>
  <si>
    <t>Soupis</t>
  </si>
  <si>
    <t>{08b01c24-090e-4bc9-b2c4-5382a3c4f505}</t>
  </si>
  <si>
    <t>PS01-02</t>
  </si>
  <si>
    <t>{d965f903-d520-49d4-9532-638d60ab60c8}</t>
  </si>
  <si>
    <t>PS01-03</t>
  </si>
  <si>
    <t>VRN</t>
  </si>
  <si>
    <t>{f4885932-0c06-4997-8de8-911747eedd50}</t>
  </si>
  <si>
    <t>PS02</t>
  </si>
  <si>
    <t>Oprava PZS P7248 km 13,945</t>
  </si>
  <si>
    <t>{8dff7da3-e87e-42e0-8b92-c95a18df7032}</t>
  </si>
  <si>
    <t>PS02-01</t>
  </si>
  <si>
    <t>{45b56980-a00e-41a4-b304-a666e985b9f5}</t>
  </si>
  <si>
    <t>PS02-02</t>
  </si>
  <si>
    <t>{0eb4cca5-bbee-4e1f-8934-f54f2f158c49}</t>
  </si>
  <si>
    <t>PS02-03</t>
  </si>
  <si>
    <t>{bc7b41ad-cedd-4d4d-97c3-9cabbbcde419}</t>
  </si>
  <si>
    <t>PS03</t>
  </si>
  <si>
    <t>Oprava PZS P7249 km 14,560</t>
  </si>
  <si>
    <t>{7407c788-3057-4cc5-aa5a-b5467a8d745a}</t>
  </si>
  <si>
    <t>PS03-01</t>
  </si>
  <si>
    <t>{ecce4e54-e067-4f9f-857d-32582615defe}</t>
  </si>
  <si>
    <t>PS03-02</t>
  </si>
  <si>
    <t>{996a5154-949f-47a1-8ffa-204f20533bb1}</t>
  </si>
  <si>
    <t>PS03-03</t>
  </si>
  <si>
    <t>{3110c2c7-3393-407c-8289-68c1f2d05ae7}</t>
  </si>
  <si>
    <t>KRYCÍ LIST SOUPISU PRACÍ</t>
  </si>
  <si>
    <t>Objekt:</t>
  </si>
  <si>
    <t>2203068-01_SO01.1 - Elektromontážní práce</t>
  </si>
  <si>
    <t>Hulín</t>
  </si>
  <si>
    <t xml:space="preserve"> SB projekt s.r.o.</t>
  </si>
  <si>
    <t>REKAPITULACE ČLENĚNÍ SOUPISU PRACÍ</t>
  </si>
  <si>
    <t>Kód dílu - Popis</t>
  </si>
  <si>
    <t>Cena celkem [CZK]</t>
  </si>
  <si>
    <t>Náklady ze soupisu prací</t>
  </si>
  <si>
    <t>-1</t>
  </si>
  <si>
    <t>N00 - Nepojmenované práce</t>
  </si>
  <si>
    <t xml:space="preserve">    N01 - Nepojmenovaný díl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</si>
  <si>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</si>
  <si>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</si>
  <si>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</si>
  <si>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</si>
  <si>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</si>
  <si>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</si>
  <si>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</si>
  <si>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</si>
  <si>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</si>
  <si>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</si>
  <si>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</si>
  <si>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</si>
  <si>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</si>
  <si>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</si>
  <si>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</si>
  <si>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Nepojmenované práce</t>
  </si>
  <si>
    <t>4</t>
  </si>
  <si>
    <t>ROZPOCET</t>
  </si>
  <si>
    <t>N01</t>
  </si>
  <si>
    <t>Nepojmenovaný díl</t>
  </si>
  <si>
    <t>K</t>
  </si>
  <si>
    <t>7492554010</t>
  </si>
  <si>
    <t>Montáž kabelů 4- a 5-žílových Cu do 16 mm2</t>
  </si>
  <si>
    <t>m</t>
  </si>
  <si>
    <t>ÚOŽI 2023 01</t>
  </si>
  <si>
    <t>512</t>
  </si>
  <si>
    <t>-965107177</t>
  </si>
  <si>
    <t>PP</t>
  </si>
  <si>
    <t>Montáž kabelů 4- a 5-žílových Cu do 16 mm2 - uložení do země, chráničky, na rošty, pod omítku apod.</t>
  </si>
  <si>
    <t>M</t>
  </si>
  <si>
    <t>7492501880</t>
  </si>
  <si>
    <t>Kabely, vodiče, šňůry Cu - nn Kabel silový 4 a 5-žílový Cu, plastová izolace CYKY 4J16 (4Bx16)</t>
  </si>
  <si>
    <t>-741999107</t>
  </si>
  <si>
    <t>3</t>
  </si>
  <si>
    <t>7492751022</t>
  </si>
  <si>
    <t>Montáž ukončení kabelů nn v rozvaděči nebo na přístroji izolovaných s označením 2 - 5-ti žílových do 25 mm2</t>
  </si>
  <si>
    <t>kus</t>
  </si>
  <si>
    <t>58589270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</si>
  <si>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</si>
  <si>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7492756020</t>
  </si>
  <si>
    <t>Pomocné práce pro montáž kabelů montáž označovacího štítku na kabel</t>
  </si>
  <si>
    <t>1788395275</t>
  </si>
  <si>
    <t>OST</t>
  </si>
  <si>
    <t>Ostatní</t>
  </si>
  <si>
    <t>5</t>
  </si>
  <si>
    <t>7494351032</t>
  </si>
  <si>
    <t>Montáž jističů (do 10 kA) třípólových přes 20 do 63 A</t>
  </si>
  <si>
    <t>64</t>
  </si>
  <si>
    <t>1045391266</t>
  </si>
  <si>
    <t>6</t>
  </si>
  <si>
    <t>7494004520</t>
  </si>
  <si>
    <t>Modulární přístroje Ostatní přístroje -modulární přístroje Vypínače In 32 A, Ue AC 250/440 V, 3pól</t>
  </si>
  <si>
    <t>256</t>
  </si>
  <si>
    <t>401727519</t>
  </si>
  <si>
    <t>7</t>
  </si>
  <si>
    <t>7494003478</t>
  </si>
  <si>
    <t>Modulární přístroje Jističe do 80 A; 10 kA 3+N-pólové In 16 A, Ue AC 230/400 V / DC 216 V, charakteristika B, 3+N-pól, Icn 10 kA</t>
  </si>
  <si>
    <t>128</t>
  </si>
  <si>
    <t>-1661017716</t>
  </si>
  <si>
    <t>8</t>
  </si>
  <si>
    <t>7494003984</t>
  </si>
  <si>
    <t>Modulární přístroje Proudové chrániče Proudové chrániče s nadproudovou ochranou 10 kA typ AC In 16 A, Ue AC 230 V, charakteristika B, Idn 30 mA, 1+N-pól, Icn 10 kA, typ AC</t>
  </si>
  <si>
    <t>727713228</t>
  </si>
  <si>
    <t>9</t>
  </si>
  <si>
    <t>7494752010</t>
  </si>
  <si>
    <t>Montáž svodičů přepětí pro sítě nn - typ 1+2 (třída B+C) pro třífázové sítě</t>
  </si>
  <si>
    <t>1286663495</t>
  </si>
  <si>
    <t>Montáž svodičů přepětí pro sítě nn - typ 1+2 (třída B+C) pro třífázové sítě - do rozvaděče nebo skříně</t>
  </si>
  <si>
    <t>10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</si>
  <si>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</si>
  <si>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</si>
  <si>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1521356144</t>
  </si>
  <si>
    <t>11</t>
  </si>
  <si>
    <t>7494453035</t>
  </si>
  <si>
    <t>Montáž pojistkových odpínačů pro válcové pojistky včetně montáže pojistek do 125 A třípólový</t>
  </si>
  <si>
    <t>-597329936</t>
  </si>
  <si>
    <t>Montáž pojistkových odpínačů pro válcové pojistky včetně montáže pojistek do 125 A třípólový - do skříně nebo rozvaděče</t>
  </si>
  <si>
    <t>12</t>
  </si>
  <si>
    <t>7494007656</t>
  </si>
  <si>
    <t xml:space="preserve">Pojistkové systémy Odpínače, odpojovače a držáky válcových pojistkových vložek Pojistkové odpínače Ie 125 A, Ue AC 690 V/DC 440 V, pro válcové pojistkové vložky 22x58, 3pól. provedení, bez signalizace, náhrada za např.  OPVA22-3</t>
  </si>
  <si>
    <t>1855760159</t>
  </si>
  <si>
    <t>13</t>
  </si>
  <si>
    <t>7494452020</t>
  </si>
  <si>
    <t>Montáž pojistek nn do 125 A</t>
  </si>
  <si>
    <t>-810883283</t>
  </si>
  <si>
    <t>14</t>
  </si>
  <si>
    <t>7494008322</t>
  </si>
  <si>
    <t>Pojistkové systémy Výkonové pojistkové vložky Válcové pojistkové vložky In 125A, Un AC 500 V / DC 250 V, velikost 22×58, gG - charakteristika pro všeobecné použití, Cd/Pb free</t>
  </si>
  <si>
    <t>1150851896</t>
  </si>
  <si>
    <t>7494552030</t>
  </si>
  <si>
    <t>Montáž vačkových silových spínačů - přepínačů čtyřpólových do 63 A - přepínač 1-0-1</t>
  </si>
  <si>
    <t>681383669</t>
  </si>
  <si>
    <t>16</t>
  </si>
  <si>
    <t>7494010104-R</t>
  </si>
  <si>
    <t>Přepínač sítí 4p, 1-0-1, 40A, dle schéma zapojení</t>
  </si>
  <si>
    <t>-1356345872</t>
  </si>
  <si>
    <t>17</t>
  </si>
  <si>
    <t>7494351085</t>
  </si>
  <si>
    <t>Montáž jističů (do 10 kA) přídavných zařízení k instalačním jističům do 125 A napěťové spouště</t>
  </si>
  <si>
    <t>-727007143</t>
  </si>
  <si>
    <t>18</t>
  </si>
  <si>
    <t>7494009786</t>
  </si>
  <si>
    <t>Přístroje pro spínání a ovládání Spouštěče motoru Příslušenství Napěťové spouště AC 24 V</t>
  </si>
  <si>
    <t>-804469749</t>
  </si>
  <si>
    <t>19</t>
  </si>
  <si>
    <t>7494351080</t>
  </si>
  <si>
    <t>Montáž jističů (do 10 kA) přídavných zařízení k instalačním jističům do 125 A pomocného spínače (1x zap., 1x vyp. kontakt)</t>
  </si>
  <si>
    <t>-84684230</t>
  </si>
  <si>
    <t>20</t>
  </si>
  <si>
    <t>7494009776</t>
  </si>
  <si>
    <t>Přístroje pro spínání a ovládání Spouštěče motoru Příslušenství Spínače 1x NO, 1x NC, boční montáž</t>
  </si>
  <si>
    <t>618466746</t>
  </si>
  <si>
    <t>7491651048</t>
  </si>
  <si>
    <t>Montáž vnitřního uzemnění ostatní ekvipotenciální svorkovnice do 6 x 16 mm2, krytá</t>
  </si>
  <si>
    <t>-617795576</t>
  </si>
  <si>
    <t>22</t>
  </si>
  <si>
    <t>7491600110</t>
  </si>
  <si>
    <t>Uzemnění Vnitřní Svorka OBO 1801 ekvipotenciální</t>
  </si>
  <si>
    <t>2109395141</t>
  </si>
  <si>
    <t>23</t>
  </si>
  <si>
    <t>7593505270</t>
  </si>
  <si>
    <t>Montáž kabelového označníku Ball Marker</t>
  </si>
  <si>
    <t>-1375998740</t>
  </si>
  <si>
    <t>Montáž kabelového označníku Ball Marker - upevnění kabelového označníku na plášť kabelu upevňovacími prvky</t>
  </si>
  <si>
    <t>24</t>
  </si>
  <si>
    <t>7593501810</t>
  </si>
  <si>
    <t>Trasy kabelového vedení Lokátory a markery Ball Marker 1402-XR, červený energetika</t>
  </si>
  <si>
    <t>ÚOŽI 2022 01</t>
  </si>
  <si>
    <t>-586129233</t>
  </si>
  <si>
    <t>25</t>
  </si>
  <si>
    <t>7491254010</t>
  </si>
  <si>
    <t>Montáž zásuvek instalačních domovních 10/16 A, 250 V, IP20 bez přepěťové ochrany nebo se zabudovanou přepěťovou ochranou jednoduchých nebo dvojitých</t>
  </si>
  <si>
    <t>1990130693</t>
  </si>
  <si>
    <t>Montáž zásuvek instalačních domovních 10/16 A, 250 V, IP20 bez přepěťové ochrany nebo se zabudovanou přepěťovou ochranou jednoduchých nebo dvojitých - včetně zapojení a osazení</t>
  </si>
  <si>
    <t>26</t>
  </si>
  <si>
    <t>7491205690</t>
  </si>
  <si>
    <t>Elektroinstalační materiál Zásuvky instalační Zásuvka 1 fázová 230V/16A montáž na DIN lištu</t>
  </si>
  <si>
    <t>72017145</t>
  </si>
  <si>
    <t>27</t>
  </si>
  <si>
    <t>7494756010</t>
  </si>
  <si>
    <t>Montáž svornic řadových nn včetně upevnění a štítku pro Cu/Al vodiče do 2,5 mm2</t>
  </si>
  <si>
    <t>-1423616039</t>
  </si>
  <si>
    <t>Montáž svornic řadových nn včetně upevnění a štítku pro Cu/Al vodiče do 2,5 mm2 - do rozvaděče nebo skříně</t>
  </si>
  <si>
    <t>28</t>
  </si>
  <si>
    <t>7494010376</t>
  </si>
  <si>
    <t xml:space="preserve">Přístroje pro spínání a ovládání Svornice a pomocný materiál Svornice Svorka RSA  2,5 A řadová šedá</t>
  </si>
  <si>
    <t>1669119145</t>
  </si>
  <si>
    <t>29</t>
  </si>
  <si>
    <t>7494756016</t>
  </si>
  <si>
    <t>Montáž svornic řadových nn včetně upevnění a štítku pro Cu/Al vodiče do 16 mm2</t>
  </si>
  <si>
    <t>1271083617</t>
  </si>
  <si>
    <t>Montáž svornic řadových nn včetně upevnění a štítku pro Cu/Al vodiče do 16 mm2 - do rozvaděče nebo skříně</t>
  </si>
  <si>
    <t>30</t>
  </si>
  <si>
    <t>7494010418</t>
  </si>
  <si>
    <t>Přístroje pro spínání a ovládání Svornice a pomocný materiál Svornice Svorka RSA 10 A řadová šedá</t>
  </si>
  <si>
    <t>-1133537815</t>
  </si>
  <si>
    <t>31</t>
  </si>
  <si>
    <t>7494010408</t>
  </si>
  <si>
    <t>Přístroje pro spínání a ovládání Svornice a pomocný materiál Svornice Svorka RSA 10 A řadová sv.modrá</t>
  </si>
  <si>
    <t>-1379995966</t>
  </si>
  <si>
    <t>32</t>
  </si>
  <si>
    <t>7494010430</t>
  </si>
  <si>
    <t>Přístroje pro spínání a ovládání Svornice a pomocný materiál Svornice Svorka RSA 16 A řadová šedá</t>
  </si>
  <si>
    <t>-575715203</t>
  </si>
  <si>
    <t>33</t>
  </si>
  <si>
    <t>7499751010</t>
  </si>
  <si>
    <t>Dokončovací práce na elektrickém zařízení</t>
  </si>
  <si>
    <t>hod</t>
  </si>
  <si>
    <t>208143392</t>
  </si>
  <si>
    <t>Dokončovací práce na elektrickém zařízení - uvádění zařízení do provozu, drobné montážní práce v rozvaděčích, koordinaci se zhotoviteli souvisejících zařízení apod.</t>
  </si>
  <si>
    <t>34</t>
  </si>
  <si>
    <t>7499751020</t>
  </si>
  <si>
    <t>Dokončovací práce úprava zapojení stávajících kabelových skříní/rozvaděčů</t>
  </si>
  <si>
    <t>1061510450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</si>
  <si>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</si>
  <si>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35</t>
  </si>
  <si>
    <t>7499751030</t>
  </si>
  <si>
    <t>Dokončovací práce zkušební provoz</t>
  </si>
  <si>
    <t>884380550</t>
  </si>
  <si>
    <t>Dokončovací práce zkušební provoz - včetně prokázání technických a kvalitativních parametrů zařízení</t>
  </si>
  <si>
    <t>36</t>
  </si>
  <si>
    <t>7499751040</t>
  </si>
  <si>
    <t>Dokončovací práce zaškolení obsluhy</t>
  </si>
  <si>
    <t>-248375354</t>
  </si>
  <si>
    <t>Dokončovací práce zaškolení obsluhy - seznámení obsluhy s funkcemi zařízení včetně odevzdání dokumentace skutečného provedení</t>
  </si>
  <si>
    <t>37</t>
  </si>
  <si>
    <t>7499751050</t>
  </si>
  <si>
    <t>Dokončovací práce manipulace na zařízeních prováděné provozovatelem</t>
  </si>
  <si>
    <t>767084064</t>
  </si>
  <si>
    <t>Dokončovací práce manipulace na zařízeních prováděné provozovatelem - manipulace nutné pro další práce zhotovitele na technologickém souboru</t>
  </si>
  <si>
    <t>38</t>
  </si>
  <si>
    <t>7498150515</t>
  </si>
  <si>
    <t>Vyhotovení výchozí revizní zprávy pro opravné práce pro objem investičních nákladů přes 100 000 do 500 000 Kč</t>
  </si>
  <si>
    <t>1226383242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</si>
  <si>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</si>
  <si>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39</t>
  </si>
  <si>
    <t>7498105020</t>
  </si>
  <si>
    <t>Vydání průkazu způsobilosti pro funkční celek, provizorní stav</t>
  </si>
  <si>
    <t>1358683720</t>
  </si>
  <si>
    <t>Vydání průkazu způsobilosti pro funkční celek, provizorní stav - vyhotovení dokladu o silnoproudých zařízeních a vydání průkazu způsobilosti</t>
  </si>
  <si>
    <t>40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</si>
  <si>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</si>
  <si>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</si>
  <si>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709748322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</si>
  <si>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</si>
  <si>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2203068-01_SO01.2 - Zemní práce</t>
  </si>
  <si>
    <t xml:space="preserve">M -  Práce a dodávky M</t>
  </si>
  <si>
    <t xml:space="preserve">    21-M -  Elektromontáže</t>
  </si>
  <si>
    <t xml:space="preserve">    46-M - Zemní práce při extr.mont.pracích</t>
  </si>
  <si>
    <t xml:space="preserve"> Práce a dodávky M</t>
  </si>
  <si>
    <t>21-M</t>
  </si>
  <si>
    <t xml:space="preserve"> Elektromontáže</t>
  </si>
  <si>
    <t>460791113</t>
  </si>
  <si>
    <t>Montáž trubek ochranných plastových uložených volně do rýhy tuhých D přes 50 do 90 mm</t>
  </si>
  <si>
    <t>CS ÚRS 2023 01</t>
  </si>
  <si>
    <t>-141128228</t>
  </si>
  <si>
    <t>Montáž trubek ochranných uložených volně do rýhy plastových tuhých, vnitřního průměru přes 50 do 90 mm</t>
  </si>
  <si>
    <t>34571352</t>
  </si>
  <si>
    <t>trubka elektroinstalační ohebná dvouplášťová korugovaná (chránička) D 52/63mm, HDPE+LDPE</t>
  </si>
  <si>
    <t>CS ÚRS 2022 02</t>
  </si>
  <si>
    <t>1857641197</t>
  </si>
  <si>
    <t>46-M</t>
  </si>
  <si>
    <t>Zemní práce při extr.mont.pracích</t>
  </si>
  <si>
    <t>460470001</t>
  </si>
  <si>
    <t>Provizorní zajištění potrubí ve výkopech při křížení s kabelem</t>
  </si>
  <si>
    <t>1112172402</t>
  </si>
  <si>
    <t>Provizorní zajištění inženýrských sítí ve výkopech potrubí při křížení s kabelem</t>
  </si>
  <si>
    <t>460470011</t>
  </si>
  <si>
    <t>Provizorní zajištění kabelů ve výkopech při jejich křížení</t>
  </si>
  <si>
    <t>-1723676586</t>
  </si>
  <si>
    <t>Provizorní zajištění inženýrských sítí ve výkopech kabelů při křížení</t>
  </si>
  <si>
    <t>460490013</t>
  </si>
  <si>
    <t>Výstražná fólie pro krytí kabelů šířky 34 cm</t>
  </si>
  <si>
    <t>-359404749</t>
  </si>
  <si>
    <t>Výstražná fólie z PVC pro krytí kabelů včetně vyrovnání povrchu rýhy, rozvinutí a uložení fólie šířky do 34 cm</t>
  </si>
  <si>
    <t>220182013</t>
  </si>
  <si>
    <t>Oddělení souběhu trasy od silového kabelu betonovou deskou</t>
  </si>
  <si>
    <t>-1914386233</t>
  </si>
  <si>
    <t>59610001</t>
  </si>
  <si>
    <t>cihla pálená plná do P15 290x140x65mm</t>
  </si>
  <si>
    <t>-278260945</t>
  </si>
  <si>
    <t>P</t>
  </si>
  <si>
    <t>Poznámka k položce:_x000d_
Spotřeba: 333 kus/m3</t>
  </si>
  <si>
    <t>012103000</t>
  </si>
  <si>
    <t>Geodetické práce před výstavbou</t>
  </si>
  <si>
    <t>…</t>
  </si>
  <si>
    <t>1024</t>
  </si>
  <si>
    <t>1308114918</t>
  </si>
  <si>
    <t>012303000</t>
  </si>
  <si>
    <t>Geodetické práce po výstavbě</t>
  </si>
  <si>
    <t>2137273055</t>
  </si>
  <si>
    <t>013254000</t>
  </si>
  <si>
    <t>Dokumentace skutečného provedení stavby</t>
  </si>
  <si>
    <t>223810635</t>
  </si>
  <si>
    <t>2203068-01_SO02.1 - Elektromontážní práce</t>
  </si>
  <si>
    <t>7492501870</t>
  </si>
  <si>
    <t>Kabely, vodiče, šňůry Cu - nn Kabel silový 4 a 5-žílový Cu, plastová izolace CYKY 4J10 (4Bx10)</t>
  </si>
  <si>
    <t>-494532406</t>
  </si>
  <si>
    <t>7494003388</t>
  </si>
  <si>
    <t>Modulární přístroje Jističe do 80 A; 10 kA 3-pólové In 20 A, Ue AC 230/400 V / DC 216 V, charakteristika B, 3pól, Icn 10 kA</t>
  </si>
  <si>
    <t>-1455113696</t>
  </si>
  <si>
    <t>-506043849</t>
  </si>
  <si>
    <t>41</t>
  </si>
  <si>
    <t>2203068-01_SO02.2 - Zemní práce</t>
  </si>
  <si>
    <t xml:space="preserve">HSV -  Práce a dodávky HSV</t>
  </si>
  <si>
    <t xml:space="preserve">    1 -  Zemní práce</t>
  </si>
  <si>
    <t>HSV</t>
  </si>
  <si>
    <t xml:space="preserve"> Práce a dodávky HSV</t>
  </si>
  <si>
    <t xml:space="preserve"> Zemní práce</t>
  </si>
  <si>
    <t>460021111</t>
  </si>
  <si>
    <t>Sejmutí ornice při elektromontážích ručně tl vrstvy do 20 cm</t>
  </si>
  <si>
    <t>m2</t>
  </si>
  <si>
    <t>921586316</t>
  </si>
  <si>
    <t>Sejmutí ornice ručně včetně rozpojení a odhozu ornice do vzdálenosti 3 m nebo naložení na dopravní prostředek tl. vrstvy do 20 cm</t>
  </si>
  <si>
    <t>VV</t>
  </si>
  <si>
    <t>9*0,35</t>
  </si>
  <si>
    <t>460150163</t>
  </si>
  <si>
    <t>Hloubení kabelových rýh ručně š 35 cm hl 80 cm v hornině tř I skupiny 3</t>
  </si>
  <si>
    <t>9868222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</si>
  <si>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</si>
  <si>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460431182</t>
  </si>
  <si>
    <t>Zásyp kabelových rýh ručně se zhutněním š 35 cm hl 80 cm z horniny tř I skupiny 3</t>
  </si>
  <si>
    <t>-1906910470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</si>
  <si>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</si>
  <si>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181311103</t>
  </si>
  <si>
    <t>Rozprostření ornice tl vrstvy do 200 mm v rovině nebo ve svahu do 1:5 ručně</t>
  </si>
  <si>
    <t>-516609460</t>
  </si>
  <si>
    <t>Rozprostření a urovnání ornice v rovině nebo ve svahu sklonu do 1:5 ručně při souvislé ploše, tl. vrstvy do 200 mm</t>
  </si>
  <si>
    <t>141721214</t>
  </si>
  <si>
    <t>Řízený zemní protlak délky do 50 m hl do 6 m s protlačením potrubí průměru vrtu přes 140 do 180 mm v hornině třídy těžitelnosti I a II skupiny 1 až 4</t>
  </si>
  <si>
    <t>1925710596</t>
  </si>
  <si>
    <t>Řízený zemní protlak délky protlaku do 50 m v hornině třídy těžitelnosti I a II, skupiny 1 až 4 včetně protlačení trub v hloubce do 6 m průměru vrtu přes 140 do 180 mm</t>
  </si>
  <si>
    <t>286148020-R1</t>
  </si>
  <si>
    <t>trubka pro protlak DN do 160</t>
  </si>
  <si>
    <t>R-položka</t>
  </si>
  <si>
    <t>-455411156</t>
  </si>
  <si>
    <t>460071004</t>
  </si>
  <si>
    <t>Hloubení nezapažených jam při elektromontážích strojně v hornině tř II skupiny 4</t>
  </si>
  <si>
    <t>m3</t>
  </si>
  <si>
    <t>1553641652</t>
  </si>
  <si>
    <t>Hloubení nezapažených jam strojně včetně urovnáním dna s přemístěním výkopku do vzdálenosti 3 m od okraje jámy nebo s naložením na dopravní prostředek v hornině třídy těžitelnosti II skupiny 4</t>
  </si>
  <si>
    <t>4*(2*2*2)</t>
  </si>
  <si>
    <t>460411122</t>
  </si>
  <si>
    <t>Zásyp jam při elektromontážích strojně včetně zhutnění v hornině tř I skupiny 3</t>
  </si>
  <si>
    <t>805182304</t>
  </si>
  <si>
    <t>Zásyp jam strojně s uložením výkopku ve vrstvách a urovnáním povrchu s přemístění sypaniny ze vzdálenosti do 10 m se zhutněním z horniny třídy těžitelnosti I skupiny 3</t>
  </si>
  <si>
    <t>460620007</t>
  </si>
  <si>
    <t>Zatravnění včetně zalití vodou na rovině</t>
  </si>
  <si>
    <t>889592205</t>
  </si>
  <si>
    <t>Úprava terénu zatravnění, včetně dodání osiva a zalití vodou na rovině</t>
  </si>
  <si>
    <t>9*1</t>
  </si>
  <si>
    <t>(2*2)*4</t>
  </si>
  <si>
    <t>Součet</t>
  </si>
  <si>
    <t>2003068-01_SO06 - Demolice objektu hlásky Bílany</t>
  </si>
  <si>
    <t>Bystřice p/H</t>
  </si>
  <si>
    <t>Eva Petrošová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</si>
  <si>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</si>
  <si>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</si>
  <si>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</si>
  <si>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</si>
  <si>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Práce a dodávky HSV</t>
  </si>
  <si>
    <t>174111101</t>
  </si>
  <si>
    <t>Zásyp jam, šachet rýh nebo kolem objektů sypaninou se zhutněním ručně</t>
  </si>
  <si>
    <t>594496303</t>
  </si>
  <si>
    <t>Zásyp sypaninou z jakékoliv horniny ručně s uložením výkopku ve vrstvách se zhutněním jam, šachet, rýh nebo kolem objektů v těchto vykopávkách</t>
  </si>
  <si>
    <t>181911101</t>
  </si>
  <si>
    <t>Úprava pláně v hornině třídy těžitelnosti I skupiny 1 až 2 bez zhutnění ručně</t>
  </si>
  <si>
    <t>-2071970531</t>
  </si>
  <si>
    <t>Úprava pláně vyrovnáním výškových rozdílů ručně v hornině třídy těžitelnosti I skupiny 1 a 2 bez zhutnění</t>
  </si>
  <si>
    <t>10364100</t>
  </si>
  <si>
    <t>zemina pro terénní úpravy - tříděná</t>
  </si>
  <si>
    <t>t</t>
  </si>
  <si>
    <t>450048242</t>
  </si>
  <si>
    <t>10364101</t>
  </si>
  <si>
    <t>zemina pro terénní úpravy - ornice</t>
  </si>
  <si>
    <t>-878132765</t>
  </si>
  <si>
    <t>00572472</t>
  </si>
  <si>
    <t>osivo směs travní krajinná-rovinná</t>
  </si>
  <si>
    <t>kg</t>
  </si>
  <si>
    <t>-946756069</t>
  </si>
  <si>
    <t>Ostatní konstrukce a práce, bourání</t>
  </si>
  <si>
    <t>961044111</t>
  </si>
  <si>
    <t>Bourání základů z betonu prostého</t>
  </si>
  <si>
    <t>-539885873</t>
  </si>
  <si>
    <t>Bourání základů z betonu prostého</t>
  </si>
  <si>
    <t>607520666</t>
  </si>
  <si>
    <t>962032231</t>
  </si>
  <si>
    <t>Bourání zdiva z cihel pálených nebo vápenopískových na MV nebo MVC přes 1 m3</t>
  </si>
  <si>
    <t>1391760466</t>
  </si>
  <si>
    <t>Bourání zdiva nadzákladového z cihel nebo tvárnic z cihel pálených nebo vápenopískových, na maltu vápennou nebo vápenocementovou, objemu přes 1 m3</t>
  </si>
  <si>
    <t>962052211</t>
  </si>
  <si>
    <t>Bourání zdiva nadzákladového ze ŽB přes 1 m3</t>
  </si>
  <si>
    <t>-1813290722</t>
  </si>
  <si>
    <t>Bourání zdiva železobetonového nadzákladového, objemu přes 1 m3</t>
  </si>
  <si>
    <t>963012510</t>
  </si>
  <si>
    <t>Bourání stropů z ŽB desek š do 300 mm tl do 140 mm</t>
  </si>
  <si>
    <t>505853957</t>
  </si>
  <si>
    <t>Bourání stropů z desek nebo panelů železobetonových prefabrikovaných s dutinami z desek, š. do 300 mm tl. do 140 mm</t>
  </si>
  <si>
    <t>965042131</t>
  </si>
  <si>
    <t>Bourání podkladů pod dlažby nebo mazanin betonových nebo z litého asfaltu tl do 100 mm pl do 4 m2</t>
  </si>
  <si>
    <t>1284203619</t>
  </si>
  <si>
    <t>Bourání mazanin betonových nebo z litého asfaltu tl. do 100 mm, plochy do 4 m2</t>
  </si>
  <si>
    <t>965043341</t>
  </si>
  <si>
    <t>Bourání podkladů pod dlažby betonových s potěrem nebo teracem tl do 100 mm pl přes 4 m2</t>
  </si>
  <si>
    <t>-2012764388</t>
  </si>
  <si>
    <t>Bourání mazanin betonových s potěrem nebo teracem tl. do 100 mm, plochy přes 4 m2</t>
  </si>
  <si>
    <t>965045113</t>
  </si>
  <si>
    <t>Bourání potěrů cementových nebo pískocementových tl do 50 mm pl přes 4 m2</t>
  </si>
  <si>
    <t>1359872889</t>
  </si>
  <si>
    <t>Bourání potěrů tl. do 50 mm cementových nebo pískocementových, plochy přes 4 m2</t>
  </si>
  <si>
    <t>965081313</t>
  </si>
  <si>
    <t>Bourání podlah z dlaždic betonových, teracových nebo čedičových tl do 20 mm plochy přes 1 m2</t>
  </si>
  <si>
    <t>-2112020502</t>
  </si>
  <si>
    <t>Bourání podlah z dlaždic bez podkladního lože nebo mazaniny, s jakoukoliv výplní spár betonových, teracových nebo čedičových tl. do 20 mm, plochy přes 1 m2</t>
  </si>
  <si>
    <t>966081121</t>
  </si>
  <si>
    <t>Bourání kontaktního zateplení malých ploch jednotlivě do 1,0 m2</t>
  </si>
  <si>
    <t>1937305988</t>
  </si>
  <si>
    <t>Bourání kontaktního zateplení včetně povrchové úpravy omítkou nebo nátěrem malých ploch, jakékoli tloušťky, včetně vyřezání, plochy jednotlivě do 1,0 m2</t>
  </si>
  <si>
    <t>968072456</t>
  </si>
  <si>
    <t>Vybourání kovových dveřních zárubní pl přes 2 m2</t>
  </si>
  <si>
    <t>888997963</t>
  </si>
  <si>
    <t>Vybourání kovových rámů oken s křídly, dveřních zárubní, vrat, stěn, ostění nebo obkladů dveřních zárubní, plochy přes 2 m2</t>
  </si>
  <si>
    <t>976071111</t>
  </si>
  <si>
    <t>Vybourání kovových madel a zábradlí</t>
  </si>
  <si>
    <t>-1635080058</t>
  </si>
  <si>
    <t>Vybourání kovových madel, zábradlí, dvířek, zděří, kotevních želez madel a zábradlí</t>
  </si>
  <si>
    <t>978071261</t>
  </si>
  <si>
    <t>Odstranění izolace z lepenky vodorovné pl přes 1 m2</t>
  </si>
  <si>
    <t>335661447</t>
  </si>
  <si>
    <t>Odsekání omítky (včetně podkladní) a odstranění tepelné nebo vodotěsné izolace lepenkové vodorovné, plochy přes 1 m2</t>
  </si>
  <si>
    <t>-2002226769</t>
  </si>
  <si>
    <t>997</t>
  </si>
  <si>
    <t>Přesun sutě</t>
  </si>
  <si>
    <t>997013111</t>
  </si>
  <si>
    <t>Vnitrostaveništní doprava suti a vybouraných hmot pro budovy v do 6 m s použitím mechanizace</t>
  </si>
  <si>
    <t>1753851154</t>
  </si>
  <si>
    <t>Vnitrostaveništní doprava suti a vybouraných hmot vodorovně do 50 m svisle s použitím mechanizace pro budovy a haly výšky do 6 m</t>
  </si>
  <si>
    <t>997013501</t>
  </si>
  <si>
    <t>Odvoz suti a vybouraných hmot na skládku nebo meziskládku do 1 km se složením</t>
  </si>
  <si>
    <t>-1961201667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</si>
  <si>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</si>
  <si>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</si>
  <si>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</si>
  <si>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-1169004657</t>
  </si>
  <si>
    <t>Odvoz suti a vybouraných hmot na skládku nebo meziskládku se složením, na vzdálenost Příplatek k ceně za každý další i započatý 1 km přes 1 km</t>
  </si>
  <si>
    <t>997013601</t>
  </si>
  <si>
    <t>Poplatek za uložení na skládce (skládkovné) stavebního odpadu betonového kód odpadu 17 01 01</t>
  </si>
  <si>
    <t>-673006584</t>
  </si>
  <si>
    <t>Poplatek za uložení stavebního odpadu na skládce (skládkovné) z prostého betonu zatříděného do Katalogu odpadů pod kódem 17 01 01</t>
  </si>
  <si>
    <t>997013602</t>
  </si>
  <si>
    <t>Poplatek za uložení na skládce (skládkovné) stavebního odpadu železobetonového kód odpadu 17 01 01</t>
  </si>
  <si>
    <t>491425484</t>
  </si>
  <si>
    <t>Poplatek za uložení stavebního odpadu na skládce (skládkovné) z armovaného betonu zatříděného do Katalogu odpadů pod kódem 17 01 01</t>
  </si>
  <si>
    <t>997013603</t>
  </si>
  <si>
    <t>Poplatek za uložení na skládce (skládkovné) stavebního odpadu cihelného kód odpadu 17 01 02</t>
  </si>
  <si>
    <t>-1680490591</t>
  </si>
  <si>
    <t>Poplatek za uložení stavebního odpadu na skládce (skládkovné) cihelného zatříděného do Katalogu odpadů pod kódem 17 01 02</t>
  </si>
  <si>
    <t>997013631</t>
  </si>
  <si>
    <t>Poplatek za uložení na skládce (skládkovné) stavebního odpadu směsného kód odpadu 17 09 04</t>
  </si>
  <si>
    <t>-1924645711</t>
  </si>
  <si>
    <t>Poplatek za uložení stavebního odpadu na skládce (skládkovné) směsného stavebního a demoličního zatříděného do Katalogu odpadů pod kódem 17 09 04</t>
  </si>
  <si>
    <t>997013847</t>
  </si>
  <si>
    <t>Poplatek za uložení na skládce (skládkovné) odpadu asfaltového s dehtem kód odpadu 17 03 01</t>
  </si>
  <si>
    <t>-894693773</t>
  </si>
  <si>
    <t>Poplatek za uložení stavebního odpadu na skládce (skládkovné) asfaltového s obsahem dehtu zatříděného do Katalogu odpadů pod kódem 17 03 01</t>
  </si>
  <si>
    <t>PS01 - Oprava PZS P7247 km 13,608</t>
  </si>
  <si>
    <t>Soupis:</t>
  </si>
  <si>
    <t>PS01-01 - Zabezpečovací zařízení</t>
  </si>
  <si>
    <t>dle PS</t>
  </si>
  <si>
    <t>Šimon Rebenda</t>
  </si>
  <si>
    <t>HSV - Kabelizace</t>
  </si>
  <si>
    <t>KR - Krytí kabelů</t>
  </si>
  <si>
    <t>PN - Počítač náprav</t>
  </si>
  <si>
    <t>PZS - Venkovní část</t>
  </si>
  <si>
    <t>VN - Vnitřní část</t>
  </si>
  <si>
    <t>RD - Reléový domek</t>
  </si>
  <si>
    <t>Kabelizace</t>
  </si>
  <si>
    <t>7590521534</t>
  </si>
  <si>
    <t>Venkovní vedení kabelová - metalické sítě Plněné, párované s ochr. vodičem TCEKPFLEY 12 P 1,0 D</t>
  </si>
  <si>
    <t>336389257</t>
  </si>
  <si>
    <t>7590521514</t>
  </si>
  <si>
    <t>Venkovní vedení kabelová - metalické sítě Plněné, párované s ochr. vodičem TCEKPFLEY 3 P 1,0 D</t>
  </si>
  <si>
    <t>-538790044</t>
  </si>
  <si>
    <t>7590521529</t>
  </si>
  <si>
    <t>Venkovní vedení kabelová - metalické sítě Plněné, párované s ochr. vodičem TCEKPFLEY 7 P 1,0 D</t>
  </si>
  <si>
    <t>506937936</t>
  </si>
  <si>
    <t>7590521549</t>
  </si>
  <si>
    <t>Venkovní vedení kabelová - metalické sítě Plněné, párované s ochr. vodičem TCEKPFLEY 30 P 1,0 D</t>
  </si>
  <si>
    <t>-923999719</t>
  </si>
  <si>
    <t>7590521539</t>
  </si>
  <si>
    <t>Venkovní vedení kabelová - metalické sítě Plněné, párované s ochr. vodičem TCEKPFLEY 16 P 1,0 D</t>
  </si>
  <si>
    <t>832038024</t>
  </si>
  <si>
    <t>7590520619</t>
  </si>
  <si>
    <t>Venkovní vedení kabelová - metalické sítě Plněné 4x0,8 TCEPKPFLE 10 x 4 x 0,8</t>
  </si>
  <si>
    <t>-353448722</t>
  </si>
  <si>
    <t>7590520614</t>
  </si>
  <si>
    <t>Venkovní vedení kabelová - metalické sítě Plněné 4x0,8 TCEPKPFLEY 5 x 4 x 0,8</t>
  </si>
  <si>
    <t>-2086405568</t>
  </si>
  <si>
    <t>7590520629</t>
  </si>
  <si>
    <t>Venkovní vedení kabelová - metalické sítě Plněné 4x0,8 TCEPKPFLE 15 x 4 x 0,8</t>
  </si>
  <si>
    <t>-966921771</t>
  </si>
  <si>
    <t>7492501740</t>
  </si>
  <si>
    <t>Kabely, vodiče, šňůry Cu - nn Kabel silový 2 a 3-žílový Cu, plastová izolace CYKY 3O1,5 (3Ax1,5)</t>
  </si>
  <si>
    <t>1400383449</t>
  </si>
  <si>
    <t>7492501700</t>
  </si>
  <si>
    <t>Kabely, vodiče, šňůry Cu - nn Kabel silový 2 a 3-žílový Cu, plastová izolace CYKY 2O2,5 (2Dx2,5)</t>
  </si>
  <si>
    <t>1815986225</t>
  </si>
  <si>
    <t>7491600130</t>
  </si>
  <si>
    <t>Uzemnění Vnější Zemnící pásek stožáru TV FeZn 30x4 mm2 v délce 25 m</t>
  </si>
  <si>
    <t>1964181295</t>
  </si>
  <si>
    <t>7593501825</t>
  </si>
  <si>
    <t>Trasy kabelového vedení Lokátory a markery Ball Marker 1428 - XR ID, fialový zabezpečováci zapisovatelný</t>
  </si>
  <si>
    <t>-655836272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</si>
  <si>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</si>
  <si>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</si>
  <si>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1451450749</t>
  </si>
  <si>
    <t>7590525230</t>
  </si>
  <si>
    <t>Montáž kabelu návěstního volně uloženého s jádrem 1 mm Cu TCEKEZE, TCEKFE, TCEKPFLEY, TCEKPFLEZE do 7 P</t>
  </si>
  <si>
    <t>-876048314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</si>
  <si>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</si>
  <si>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7590525231</t>
  </si>
  <si>
    <t>Montáž kabelu návěstního volně uloženého s jádrem 1 mm Cu TCEKEZE, TCEKFE, TCEKPFLEY, TCEKPFLEZE do 16 P</t>
  </si>
  <si>
    <t>-1443728809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</si>
  <si>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</si>
  <si>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7590525232</t>
  </si>
  <si>
    <t>Montáž kabelu návěstního volně uloženého s jádrem 1 mm Cu TCEKEZE, TCEKFE, TCEKPFLEY, TCEKPFLEZE do 30 P</t>
  </si>
  <si>
    <t>937125737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</si>
  <si>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</si>
  <si>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7590525222</t>
  </si>
  <si>
    <t>Montáž kabelu návěstního s jádrem 0,8 mm Cu TCEKEZE do 50 XN</t>
  </si>
  <si>
    <t>-840129638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</si>
  <si>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</si>
  <si>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7590525449</t>
  </si>
  <si>
    <t>Montáž spojky rovné pro plastové kabely párové Raychem XAGA s konektory UDW2 na 1 plášť bez pancíře do 60 žil</t>
  </si>
  <si>
    <t>-1417579536</t>
  </si>
  <si>
    <t>Montáž spojky rovné pro plastové kabely párové Raychem XAGA s konektory UDW2 na 1 plášť bez pancíře do 60 žil - nasazení manžety, spojení žil, převlečení manžety, nahřátí pro její tepelné smrštění, uložení spojky v jámě</t>
  </si>
  <si>
    <t>7590525448</t>
  </si>
  <si>
    <t>Montáž spojky rovné pro plastové kabely párové Raychem XAGA s konektory UDW2 na 1 plášť bez pancíře do 48 žil</t>
  </si>
  <si>
    <t>-1588627676</t>
  </si>
  <si>
    <t>Montáž spojky rovné pro plastové kabely párové Raychem XAGA s konektory UDW2 na 1 plášť bez pancíře do 48 žil - nasazení manžety, spojení žil, převlečení manžety, nahřátí pro její tepelné smrštění, uložení spojky v jámě</t>
  </si>
  <si>
    <t>7590555132</t>
  </si>
  <si>
    <t>Montáž forma pro kabely TCEKPFLE, TCEKPFLEY, TCEKPFLEZE, TCEKPFLEZY do 3 P 1,0</t>
  </si>
  <si>
    <t>-253944967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</si>
  <si>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</si>
  <si>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7590555136</t>
  </si>
  <si>
    <t>Montáž forma pro kabely TCEKPFLE, TCEKPFLEY, TCEKPFLEZE, TCEKPFLEZY do 7 P 1,0</t>
  </si>
  <si>
    <t>2006809288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</si>
  <si>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</si>
  <si>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7590555138</t>
  </si>
  <si>
    <t>Montáž forma pro kabely TCEKPFLE, TCEKPFLEY, TCEKPFLEZE, TCEKPFLEZY do 12 P 1,0</t>
  </si>
  <si>
    <t>-683016192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</si>
  <si>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</si>
  <si>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7590555140</t>
  </si>
  <si>
    <t>Montáž forma pro kabely TCEKPFLE, TCEKPFLEY, TCEKPFLEZE, TCEKPFLEZY do 16 P 1,0</t>
  </si>
  <si>
    <t>259565254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</si>
  <si>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</si>
  <si>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7590555144</t>
  </si>
  <si>
    <t>Montáž forma pro kabely TCEKPFLE, TCEKPFLEY, TCEKPFLEZE, TCEKPFLEZY do 30 P 1,0</t>
  </si>
  <si>
    <t>-1693450251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</si>
  <si>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</si>
  <si>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7590555052</t>
  </si>
  <si>
    <t>Montáž formy pro kabel TCEKE, TCEKES do délky 0,5 m 5 XN</t>
  </si>
  <si>
    <t>-220634283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</si>
  <si>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</si>
  <si>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7590555054</t>
  </si>
  <si>
    <t>Montáž formy pro kabel TCEKE, TCEKES do délky 0,5 m 10 XN</t>
  </si>
  <si>
    <t>-1042582808</t>
  </si>
  <si>
    <t>Montáž formy pro kabel TCEKE, TCEKES do délky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</si>
  <si>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7590555056</t>
  </si>
  <si>
    <t>Montáž formy pro kabel TCEKE, TCEKES do délky 0,5 m 15 XN</t>
  </si>
  <si>
    <t>-1989613142</t>
  </si>
  <si>
    <t>Montáž formy pro kabel TCEKE, TCEKES do délky 0,5 m 15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</si>
  <si>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7491652010</t>
  </si>
  <si>
    <t>Montáž vnějšího uzemnění uzemňovacích vodičů v zemi z pozinkované oceli (FeZn) do 120 mm2</t>
  </si>
  <si>
    <t>517623383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</si>
  <si>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</si>
  <si>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7491552020</t>
  </si>
  <si>
    <t>Montáž protipožárních ucpávek a tmelů protipožární ucpávka kabelového prostupu, průměru do 110 mm, do EI 90 min.</t>
  </si>
  <si>
    <t>-1382182276</t>
  </si>
  <si>
    <t>Montáž protipožárních ucpávek a tmelů protipožární ucpávka kabelového prostupu, průměru do 110 mm, do EI 90 min. - protipožární ucpávky včetně příslušenství, vyhotovení a dodání atestu</t>
  </si>
  <si>
    <t>-1767926676</t>
  </si>
  <si>
    <t>7590525465</t>
  </si>
  <si>
    <t>Montáž spojky rovné pro plastové kabely párové Raychem XAGA s konektory UDW2 2 plášť bez pancíře do 32 žil</t>
  </si>
  <si>
    <t>-222397942</t>
  </si>
  <si>
    <t>Montáž spojky rovné pro plastové kabely párové Raychem XAGA s konektory UDW2 2 plášť bez pancíře do 32 žil - nasazení manžety, spojení žil, převlečení manžety, nahřátí pro její tepelné smrštění, uložení spojky v jámě</t>
  </si>
  <si>
    <t>KR</t>
  </si>
  <si>
    <t>Krytí kabelů</t>
  </si>
  <si>
    <t>7593500600</t>
  </si>
  <si>
    <t>Trasy kabelového vedení Kabelové krycí desky a pásy Fólie výstražná modrá š. 34cm (HM0673909991034)</t>
  </si>
  <si>
    <t>-601409369</t>
  </si>
  <si>
    <t>7593500609</t>
  </si>
  <si>
    <t>Trasy kabelového vedení Kabelové krycí desky a pásy Fólie výstražná červená š. 34cm (HM0673909992034)</t>
  </si>
  <si>
    <t>-1930568378</t>
  </si>
  <si>
    <t>98</t>
  </si>
  <si>
    <t>7593505150</t>
  </si>
  <si>
    <t>Pokládka výstražné fólie do výkopu</t>
  </si>
  <si>
    <t>491254546</t>
  </si>
  <si>
    <t>PN</t>
  </si>
  <si>
    <t>Počítač náprav</t>
  </si>
  <si>
    <t>7590140190</t>
  </si>
  <si>
    <t>Závěry Závěr kabelový UKMP-WM (CV736719001)</t>
  </si>
  <si>
    <t>1974012727</t>
  </si>
  <si>
    <t>7592010152</t>
  </si>
  <si>
    <t>Kolové senzory a snímače počítačů náprav Montážní sada neoprénové ochr.hadice</t>
  </si>
  <si>
    <t>-464627211</t>
  </si>
  <si>
    <t>7592010602</t>
  </si>
  <si>
    <t>Kolové senzory a snímače počítačů náprav Kolový senzor AS</t>
  </si>
  <si>
    <t>-150343378</t>
  </si>
  <si>
    <t>7592010604</t>
  </si>
  <si>
    <t>Kolové senzory a snímače počítačů náprav Upevňovací souprava pro AS</t>
  </si>
  <si>
    <t>-1093357948</t>
  </si>
  <si>
    <t>7592010624</t>
  </si>
  <si>
    <t>Kolové senzory a snímače počítačů náprav Připojovací skříňka GAG ASA s ASAV</t>
  </si>
  <si>
    <t>2013399070</t>
  </si>
  <si>
    <t>7591500234</t>
  </si>
  <si>
    <t>Přejezdová zařízení světelná BUES 2000 Vyhodnocovací jednotka pro 1 úsek počítače náprav AZSB 300</t>
  </si>
  <si>
    <t>-2051890357</t>
  </si>
  <si>
    <t>7591500218</t>
  </si>
  <si>
    <t>Přejezdová zařízení světelná BUES 2000 Jednotka pro vazbu na počítače náprav Frauscher pro zapnutí výstrahy v jedné koleji</t>
  </si>
  <si>
    <t>656998468</t>
  </si>
  <si>
    <t>42</t>
  </si>
  <si>
    <t>7594305015</t>
  </si>
  <si>
    <t>Montáž součástí počítače náprav neoprénové ochranné hadice se soupravou pro upevnění k pražci</t>
  </si>
  <si>
    <t>-563075142</t>
  </si>
  <si>
    <t>7592005050</t>
  </si>
  <si>
    <t>Montáž počítacího bodu (senzoru) RSR 180</t>
  </si>
  <si>
    <t>-567483374</t>
  </si>
  <si>
    <t>Montáž počítacího bodu (senzoru) RSR 180 - uložení a připevnění na určené místo, seřízení polohy, přezkoušení</t>
  </si>
  <si>
    <t>45</t>
  </si>
  <si>
    <t>7594305030</t>
  </si>
  <si>
    <t>Montáž součástí počítače náprav kabelového závěru KSL-F pro RSR</t>
  </si>
  <si>
    <t>-1556678387</t>
  </si>
  <si>
    <t>44</t>
  </si>
  <si>
    <t>7594305040</t>
  </si>
  <si>
    <t>Montáž součástí počítače náprav upevňovací kolejnicové čelisti SK 140</t>
  </si>
  <si>
    <t>1489641131</t>
  </si>
  <si>
    <t>PZS</t>
  </si>
  <si>
    <t>Venkovní část</t>
  </si>
  <si>
    <t>46</t>
  </si>
  <si>
    <t>7592810205</t>
  </si>
  <si>
    <t>Výstražníky LED výstražník SSB 200L s červenými světly a bílým světlem</t>
  </si>
  <si>
    <t>551197446</t>
  </si>
  <si>
    <t>47</t>
  </si>
  <si>
    <t>7592820110</t>
  </si>
  <si>
    <t>Součásti výstražníku Nosič kříže (CV708405063)</t>
  </si>
  <si>
    <t>Sborník UOŽI 01 2023</t>
  </si>
  <si>
    <t>616629485</t>
  </si>
  <si>
    <t>48</t>
  </si>
  <si>
    <t>7592820201</t>
  </si>
  <si>
    <t>Součásti výstražníku Kříž výstr. jednokol. kompl. refl. A32a bez zvýraznění (HM0404229200107) od r. 2020</t>
  </si>
  <si>
    <t>-1847387791</t>
  </si>
  <si>
    <t>49</t>
  </si>
  <si>
    <t>7592820550</t>
  </si>
  <si>
    <t>Součásti výstražníku Přijímač AS úplný (CV708285107)</t>
  </si>
  <si>
    <t>1472213076</t>
  </si>
  <si>
    <t>50</t>
  </si>
  <si>
    <t>7592820750</t>
  </si>
  <si>
    <t>Součásti výstražníku Zdroj akust.signálu pro nevido ZN 24 24V (HM0404229200020)</t>
  </si>
  <si>
    <t>36786901</t>
  </si>
  <si>
    <t>51</t>
  </si>
  <si>
    <t>7592821000</t>
  </si>
  <si>
    <t>Součásti výstražníku Základ pro výstražník SSB 200L - malá betonová patka s jedním mezikusem</t>
  </si>
  <si>
    <t>938212159</t>
  </si>
  <si>
    <t>52</t>
  </si>
  <si>
    <t>7592820230</t>
  </si>
  <si>
    <t>Součásti výstražníku Tabulka 'POZOR VLAK' hlinik. POZOR VLAK (HM0404229991005)</t>
  </si>
  <si>
    <t>-884550004</t>
  </si>
  <si>
    <t>53</t>
  </si>
  <si>
    <t>7590127025</t>
  </si>
  <si>
    <t>Demontáž skříně ŠM, PSK, SKP, SPP, KS</t>
  </si>
  <si>
    <t>966937597</t>
  </si>
  <si>
    <t>Demontáž skříně ŠM, PSK, SKP, SPP, KS - včetně odpojení zařízení od kabelových rozvodů</t>
  </si>
  <si>
    <t>54</t>
  </si>
  <si>
    <t>7590725140</t>
  </si>
  <si>
    <t>Situování stožáru návěstidla nebo výstražníku přejezdového zařízení</t>
  </si>
  <si>
    <t>180830725</t>
  </si>
  <si>
    <t>55</t>
  </si>
  <si>
    <t>7591505020</t>
  </si>
  <si>
    <t>Pronájem přechodného dopravního značení při vypnutí přejezdového zabezpečovacího zařízení za 1 týden základní sestavy</t>
  </si>
  <si>
    <t>1451386140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</si>
  <si>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</si>
  <si>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56</t>
  </si>
  <si>
    <t>7591505030</t>
  </si>
  <si>
    <t>Osazení přechodného dopravního značení při vypnutí přejezdového zabezpečovacího zařízení základní sestavy</t>
  </si>
  <si>
    <t>-1853231643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</si>
  <si>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</si>
  <si>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57</t>
  </si>
  <si>
    <t>7592815044</t>
  </si>
  <si>
    <t>Montáž plastového výstražníku AŽD 97 s jednou skříní</t>
  </si>
  <si>
    <t>875264600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</si>
  <si>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</si>
  <si>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58</t>
  </si>
  <si>
    <t>7592815046</t>
  </si>
  <si>
    <t>Montáž plastového výstražníku AŽD 97 se dvěma skříněmi</t>
  </si>
  <si>
    <t>1448856074</t>
  </si>
  <si>
    <t>Montáž plastového výstražníku AŽD 97 se dvěma skříněmi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</si>
  <si>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59</t>
  </si>
  <si>
    <t>7592817010</t>
  </si>
  <si>
    <t>Demontáž výstražníku</t>
  </si>
  <si>
    <t>923645506</t>
  </si>
  <si>
    <t>60</t>
  </si>
  <si>
    <t>7592825110</t>
  </si>
  <si>
    <t>Montáž kříže výstražného</t>
  </si>
  <si>
    <t>-101282374</t>
  </si>
  <si>
    <t>62</t>
  </si>
  <si>
    <t>7592825105</t>
  </si>
  <si>
    <t>Montáž zařízení pro nevidomé do jednoho výstražníku</t>
  </si>
  <si>
    <t>-777669351</t>
  </si>
  <si>
    <t>43</t>
  </si>
  <si>
    <t>7592007090</t>
  </si>
  <si>
    <t>Demontáž vozidlového smyčkového detektoru VSD</t>
  </si>
  <si>
    <t>1667249392</t>
  </si>
  <si>
    <t>VN</t>
  </si>
  <si>
    <t>Vnitřní část</t>
  </si>
  <si>
    <t>63</t>
  </si>
  <si>
    <t>7591500200</t>
  </si>
  <si>
    <t>BUES 2000 - Skříň s procesorem, giagnostikou, základním napájením, servisní klávesnicí a základním SW</t>
  </si>
  <si>
    <t>komplet</t>
  </si>
  <si>
    <t>478181902</t>
  </si>
  <si>
    <t>Reléový stojan PZS vystrojený na jednokolejné trati s výstražníky 2 - 4 kusy výstražníků - kategorie dle ČSN 34 2650 ed.2: PZS 3(2) S,B(N),I(L)</t>
  </si>
  <si>
    <t>7591500205</t>
  </si>
  <si>
    <t>Adresný SW</t>
  </si>
  <si>
    <t>-675933244</t>
  </si>
  <si>
    <t>Konstrukční díly Řada stojan. pro 1 stojan 19 polí inov. (HM0404215990311)</t>
  </si>
  <si>
    <t>67</t>
  </si>
  <si>
    <t>7593000400</t>
  </si>
  <si>
    <t>Dobíječ Digitrana II</t>
  </si>
  <si>
    <t>-1379359626</t>
  </si>
  <si>
    <t xml:space="preserve">Konstrukční díly Stojan pod baterie  (CV621849001)</t>
  </si>
  <si>
    <t>65</t>
  </si>
  <si>
    <t>7591500210</t>
  </si>
  <si>
    <t>Přejezdová zařízení světelná BUES 2000 Jednota akustiky pro 2-4 reproduktory</t>
  </si>
  <si>
    <t>544965046</t>
  </si>
  <si>
    <t>66</t>
  </si>
  <si>
    <t>7591500212</t>
  </si>
  <si>
    <t>Přejezdová zařízení světelná BUES 2000 Rozšíření akustiky o přídavný výstup (zař. pro nevidomé, výstražník AŽD 97 apod.)</t>
  </si>
  <si>
    <t>903037536</t>
  </si>
  <si>
    <t>68</t>
  </si>
  <si>
    <t>7591500240</t>
  </si>
  <si>
    <t>BUES 2000 - Výluková zásuvka</t>
  </si>
  <si>
    <t>168812682</t>
  </si>
  <si>
    <t>Výstražníky LED výstražník SSB 200L s červenými světly</t>
  </si>
  <si>
    <t>69</t>
  </si>
  <si>
    <t>7591500242</t>
  </si>
  <si>
    <t>BUES 2000 - Vypnutí pozitivní signalizace</t>
  </si>
  <si>
    <t>-864753376</t>
  </si>
  <si>
    <t xml:space="preserve">Součásti výstražníku Stožár výstražníku SVN  (CV708275020)</t>
  </si>
  <si>
    <t>70</t>
  </si>
  <si>
    <t>7591500222</t>
  </si>
  <si>
    <t>Přejezdová zařízení světelná BUES 2000 Jednotka pro řízení systémového času pomocí přijímače DCF</t>
  </si>
  <si>
    <t>1623746306</t>
  </si>
  <si>
    <t>71</t>
  </si>
  <si>
    <t>7591500224</t>
  </si>
  <si>
    <t>Přejezdová zařízení světelná BUES 2000 Jednotka napájení pro kontrolu sítě, podpětí, baterie, uzemnění</t>
  </si>
  <si>
    <t>1526306301</t>
  </si>
  <si>
    <t>72</t>
  </si>
  <si>
    <t>7591500226</t>
  </si>
  <si>
    <t>Přejezdová zařízení světelná BUES 2000 Jednotka pro vazbu na SZZ (s až 2 příkazy a 4 hlášeními)</t>
  </si>
  <si>
    <t>-36784010</t>
  </si>
  <si>
    <t>73</t>
  </si>
  <si>
    <t>7591500228</t>
  </si>
  <si>
    <t>Přejezdová zařízení světelná BUES 2000 Rozšíření vazby na SZZ o 1 příkaz nebo 1 hlášení</t>
  </si>
  <si>
    <t>1236383888</t>
  </si>
  <si>
    <t>74</t>
  </si>
  <si>
    <t>7591500230</t>
  </si>
  <si>
    <t>Přejezdová zařízení světelná BUES 2000 Rozšíření o zař. pro nevidomé (bez vlastního zař. pro nevidomé) pro výstražníky SSB 200L.</t>
  </si>
  <si>
    <t>722753140</t>
  </si>
  <si>
    <t>75</t>
  </si>
  <si>
    <t>7590190210</t>
  </si>
  <si>
    <t>Ostatní Skříňka na dokumenty</t>
  </si>
  <si>
    <t>-501118147</t>
  </si>
  <si>
    <t>76</t>
  </si>
  <si>
    <t>7590190150</t>
  </si>
  <si>
    <t>Ostatní Žebřík trojdílný univerzální 3x7 příček (HM0478850007607)</t>
  </si>
  <si>
    <t>24572312</t>
  </si>
  <si>
    <t>77</t>
  </si>
  <si>
    <t>7592920125</t>
  </si>
  <si>
    <t>Baterie Staniční akumulátory Pb článek 2V/160 Ah C10 s pancéřovanou trubkovou elektrodou, uzavřený větraný, cena včetně spojovacího materiálu a bateriového nosiče či stojanu</t>
  </si>
  <si>
    <t>-1879627786</t>
  </si>
  <si>
    <t>78</t>
  </si>
  <si>
    <t>7593330040</t>
  </si>
  <si>
    <t>Výměnné díly Relé NMŠ 1-2000 (HM0404221990407)</t>
  </si>
  <si>
    <t>-577283362</t>
  </si>
  <si>
    <t>79</t>
  </si>
  <si>
    <t>7591500274</t>
  </si>
  <si>
    <t>Přejezdová zařízení světelná BUES 2000 Zásuvka pro malorozměrové relé na DIN lištu</t>
  </si>
  <si>
    <t>20597432</t>
  </si>
  <si>
    <t>80</t>
  </si>
  <si>
    <t>7591505110</t>
  </si>
  <si>
    <t>BUES 2000 Montáž vnitřní části a příprava ke kompletním zkouškám (kompletace, propojení a testování elektronivké výstroje PZZ)</t>
  </si>
  <si>
    <t>-1494510815</t>
  </si>
  <si>
    <t>Kompletace, propojení a testování elektronické výstroje PZZ</t>
  </si>
  <si>
    <t>81</t>
  </si>
  <si>
    <t>7593005012</t>
  </si>
  <si>
    <t>Montáž dobíječe, usměrňovače, napáječe nástěnného</t>
  </si>
  <si>
    <t>-1246538762</t>
  </si>
  <si>
    <t>Montáž dobíječe, usměrňovače, napáječe nástěnného - včetně připojení vodičů elektrické sítě ss rozvodu a uzemnění, přezkoušení funkce</t>
  </si>
  <si>
    <t>82</t>
  </si>
  <si>
    <t>7592905030</t>
  </si>
  <si>
    <t>Montáž bloku baterie olověné 2 V a 4 V kapacity do 200 Ah</t>
  </si>
  <si>
    <t>-1165965702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</si>
  <si>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</si>
  <si>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RD</t>
  </si>
  <si>
    <t>Reléový domek</t>
  </si>
  <si>
    <t>83</t>
  </si>
  <si>
    <t>7590110610</t>
  </si>
  <si>
    <t>Domky, přístřešky Domky s integrovanou betonovou střechou vč. základní výbavy rozvaděče, osvětlení, dvou zásuvek, ventilátoru a topení 1,7 m x 1,7 m, výška 2,63 m</t>
  </si>
  <si>
    <t>-167331792</t>
  </si>
  <si>
    <t>84</t>
  </si>
  <si>
    <t>7590110614</t>
  </si>
  <si>
    <t>Domky, přístřešky Domky s integrovanou betonovou střechou vč. základní výbavy rozvaděče, osvětlení, dvou zásuvek, ventilátoru a topení Základový fundament pro reléový domek (pro domek 1,7 m x 1,7 m jsou potřeba 3 ks, pro domek 1,7 m x 3 m jsou …</t>
  </si>
  <si>
    <t>573500808</t>
  </si>
  <si>
    <t>85</t>
  </si>
  <si>
    <t>7590120175</t>
  </si>
  <si>
    <t>Skříně Skříň přístroj.pro přejezdy sp 133/313.1.12 (HM0354399998281)</t>
  </si>
  <si>
    <t>1762399446</t>
  </si>
  <si>
    <t>86</t>
  </si>
  <si>
    <t>7590120200</t>
  </si>
  <si>
    <t>Skříně BUES 2000 - Skříňka místního ovládání</t>
  </si>
  <si>
    <t>1733251009</t>
  </si>
  <si>
    <t>87</t>
  </si>
  <si>
    <t>7596910040</t>
  </si>
  <si>
    <t>Venkovní telefonní objekty Objekt telef.venk.VTO 7 na stěnu (CV540329007)</t>
  </si>
  <si>
    <t>715163776</t>
  </si>
  <si>
    <t>88</t>
  </si>
  <si>
    <t>7590115005</t>
  </si>
  <si>
    <t>Montáž objektu rozměru do 2,5 x 3,6 m</t>
  </si>
  <si>
    <t>983223798</t>
  </si>
  <si>
    <t>Montáž objektu rozměru do 2,5 x 3,6 m - usazení na základy, zatažení kabelů a zřízení kabelové rezervy, opravný nátěr. Neobsahuje výkop a zához jam</t>
  </si>
  <si>
    <t>89</t>
  </si>
  <si>
    <t>7590125057</t>
  </si>
  <si>
    <t>Montáž skříně společné přístrojové pro přejezdy</t>
  </si>
  <si>
    <t>-557557194</t>
  </si>
  <si>
    <t>Montáž skříně společné přístrojové pro přejezdy - usazení skříně a zatažení kabelů bez zhotovení a zapojení kabelových forem. Bez kabelových příchytek</t>
  </si>
  <si>
    <t>61</t>
  </si>
  <si>
    <t>7590195015</t>
  </si>
  <si>
    <t>Montáž ovládací skříňky přejezdového zařízení na objekt</t>
  </si>
  <si>
    <t>-628750975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</si>
  <si>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</si>
  <si>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90</t>
  </si>
  <si>
    <t>7598095085</t>
  </si>
  <si>
    <t>Přezkoušení a regulace senzoru počítacího bodu</t>
  </si>
  <si>
    <t>2105290082</t>
  </si>
  <si>
    <t>Přezkoušení a regulace senzoru počítacího bodu - kontrola (nastavení) mechanických parametrů polohy, regulace napájení, kalibrace, kontrola funkce a započítávání, kontrola indikace</t>
  </si>
  <si>
    <t>91</t>
  </si>
  <si>
    <t>7598095090</t>
  </si>
  <si>
    <t>Přezkoušení a regulace počítače náprav včetně vyhotovení protokolu za 1 úsek</t>
  </si>
  <si>
    <t>-317970531</t>
  </si>
  <si>
    <t>Přezkoušení a regulace počítače náprav včetně vyhotovení protokolu za 1 úsek - provedení příslušných měření, nastavení zařízení, přezkoušení funkce a vyhotovení protokolu</t>
  </si>
  <si>
    <t>92</t>
  </si>
  <si>
    <t>7598095155</t>
  </si>
  <si>
    <t>Regulovaní a aktivování automatického přejezdového zařízení bez závor</t>
  </si>
  <si>
    <t>315432467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</si>
  <si>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</si>
  <si>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93</t>
  </si>
  <si>
    <t>7598095445</t>
  </si>
  <si>
    <t>Příprava ke komplexním zkouškám automatických přejezdových zabezpečovacích zařízení bez závor jednokolejné</t>
  </si>
  <si>
    <t>1667375279</t>
  </si>
  <si>
    <t>Příprava ke komplexním zkouškám automatických přejezdových zabezpečovacích zařízení bez závor jednokolejné - oživení, seřízení a nastavení zařízení s ohledem na postup jeho uvádění do provozu</t>
  </si>
  <si>
    <t>94</t>
  </si>
  <si>
    <t>7598095515</t>
  </si>
  <si>
    <t>Komplexní zkouška automatických přejezdových zabezpečovacích zařízení bez závor jednokolejné</t>
  </si>
  <si>
    <t>-1523615263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</si>
  <si>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</si>
  <si>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95</t>
  </si>
  <si>
    <t>7598095550</t>
  </si>
  <si>
    <t>Vyhotovení protokolu UTZ pro PZZ bez závor jedna kolej</t>
  </si>
  <si>
    <t>1905876210</t>
  </si>
  <si>
    <t>Vyhotovení protokolu UTZ pro PZZ bez závor jedna kolej - vykonání prohlídky a zkoušky včetně vyhotovení protokolu podle vyhl. 100/1995 Sb.</t>
  </si>
  <si>
    <t>96</t>
  </si>
  <si>
    <t>7598095635</t>
  </si>
  <si>
    <t>Vyhotovení revizní zprávy PZZ</t>
  </si>
  <si>
    <t>-682621692</t>
  </si>
  <si>
    <t>Vyhotovení revizní zprávy PZZ - vykonání prohlídky a zkoušky pro napájení elektrického zařízení včetně vyhotovení revizní zprávy podle vyhl. 100/1995 Sb. a norem ČSN</t>
  </si>
  <si>
    <t>97</t>
  </si>
  <si>
    <t>7598095700</t>
  </si>
  <si>
    <t>Dozor pracovníků provozovatele při práci na živém zařízení</t>
  </si>
  <si>
    <t>93636756</t>
  </si>
  <si>
    <t>PS01-02 - Zemní práce</t>
  </si>
  <si>
    <t>M - Práce a dodávky M</t>
  </si>
  <si>
    <t>Řízený zemní protlak délky do 50 m hl do 6 m se zatažením potrubí průměru vrtu přes 140 do 180 mm v hornině třídy těžitelnosti I a II skupiny 1 až 4</t>
  </si>
  <si>
    <t>-1988802058</t>
  </si>
  <si>
    <t>Řízený zemní protlak délky protlaku do 50 m v hornině třídy těžitelnosti I a II, skupiny 1 až 4 včetně zatažení trub v hloubce do 6 m průměru vrtu přes 140 do 180 mm</t>
  </si>
  <si>
    <t>Práce a dodávky M</t>
  </si>
  <si>
    <t>460010021</t>
  </si>
  <si>
    <t>Vytyčení trasy vedení podzemního v obvodu železniční stanice</t>
  </si>
  <si>
    <t>km</t>
  </si>
  <si>
    <t>-1444331631</t>
  </si>
  <si>
    <t>Vytyčení trasy vedení kabelového (podzemního) v obvodu železniční stanice</t>
  </si>
  <si>
    <t>460131114</t>
  </si>
  <si>
    <t>Hloubení nezapažených jam při elektromontážích ručně v hornině tř II skupiny 4</t>
  </si>
  <si>
    <t>-179425815</t>
  </si>
  <si>
    <t>Hloubení nezapažených jam ručně včetně urovnání dna s přemístěním výkopku do vzdálenosti 3 m od okraje jámy nebo s naložením na dopravní prostředek v hornině třídy těžitelnosti II skupiny 4</t>
  </si>
  <si>
    <t>460161173</t>
  </si>
  <si>
    <t>Hloubení kabelových rýh ručně š 35 cm hl 80 cm v hornině tř II skupiny 4</t>
  </si>
  <si>
    <t>-450817536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</si>
  <si>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</si>
  <si>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460391124</t>
  </si>
  <si>
    <t>Zásyp jam při elektromontážích ručně se zhutněním z hornin třídy II skupiny 4</t>
  </si>
  <si>
    <t>-1137076056</t>
  </si>
  <si>
    <t>Zásyp jam ručně s uložením výkopku ve vrstvách a úpravou povrchu s přemístění sypaniny ze vzdálenosti do 10 m se zhutněním z horniny třídy těžitelnosti II skupiny 4</t>
  </si>
  <si>
    <t>460431183</t>
  </si>
  <si>
    <t>Zásyp kabelových rýh ručně se zhutněním š 35 cm hl 80 cm z horniny tř II skupiny 4</t>
  </si>
  <si>
    <t>-1154102957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</si>
  <si>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</si>
  <si>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460481131</t>
  </si>
  <si>
    <t>Úprava pláně při elektromontážích v hornině třídy těžitelnosti II skupiny 4 bez zhutnění ručně</t>
  </si>
  <si>
    <t>951603412</t>
  </si>
  <si>
    <t>Úprava pláně ručně v hornině třídy těžitelnosti II skupiny 4 bez zhutnění</t>
  </si>
  <si>
    <t>PS01-03 - VRN</t>
  </si>
  <si>
    <t>VRN - Vedlejší rozpočtové náklady</t>
  </si>
  <si>
    <t xml:space="preserve">    VRN1 - Průzkumné, geodetické a projektové práce</t>
  </si>
  <si>
    <t xml:space="preserve">    VRN4 - Inženýrská činnost</t>
  </si>
  <si>
    <t>9902200300</t>
  </si>
  <si>
    <t>Doprava obousměrná mechanizací o nosnosti přes 3,5 t objemnějšího kusového materiálu (prefabrikátů, stožárů, výhybek, rozvaděčů, vybouraných hmot atd.) do 30 km</t>
  </si>
  <si>
    <t>-448299853</t>
  </si>
  <si>
    <t>Doprava obousměrná mechanizací o nosnosti přes 3,5 t objemnějšího kusového materiálu (prefabrikátů, stožárů, výhybek, rozvaděčů, vybouraných hmot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</si>
  <si>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9903100100</t>
  </si>
  <si>
    <t>Přeprava mechanizace na místo prováděných prací o hmotnosti do 12 t přes 50 do 100 km</t>
  </si>
  <si>
    <t>1025119055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</si>
  <si>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</si>
  <si>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Vedlejší rozpočtové náklady</t>
  </si>
  <si>
    <t>022101001</t>
  </si>
  <si>
    <t>Geodetické práce Geodetické práce před opravou</t>
  </si>
  <si>
    <t>%</t>
  </si>
  <si>
    <t>1299204566</t>
  </si>
  <si>
    <t>022101021</t>
  </si>
  <si>
    <t>Geodetické práce Geodetické práce po ukončení opravy</t>
  </si>
  <si>
    <t>-1175580468</t>
  </si>
  <si>
    <t>022121001</t>
  </si>
  <si>
    <t>Geodetické práce Diagnostika technické infrastruktury Vytýčení trasy inženýrských sítí</t>
  </si>
  <si>
    <t>1810435159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</si>
  <si>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</si>
  <si>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024101301</t>
  </si>
  <si>
    <t>Inženýrská činnost posudky (např. statické aj.) a dozory</t>
  </si>
  <si>
    <t>-760528028</t>
  </si>
  <si>
    <t>033121001</t>
  </si>
  <si>
    <t>Provozní vlivy Rušení prací železničním provozem širá trať nebo dopravny s kolejovým rozvětvením s počtem vlaků za směnu 8,5 hod. do 25</t>
  </si>
  <si>
    <t>-621629647</t>
  </si>
  <si>
    <t>9902900200</t>
  </si>
  <si>
    <t xml:space="preserve">Naložení  objemnějšího kusového materiálu, vybouraných hmot  </t>
  </si>
  <si>
    <t>309460724</t>
  </si>
  <si>
    <t>9909000500</t>
  </si>
  <si>
    <t xml:space="preserve">Poplatek uložení odpadu betonových prefabrikátů  </t>
  </si>
  <si>
    <t>-2117727763</t>
  </si>
  <si>
    <t>VRN1</t>
  </si>
  <si>
    <t>Průzkumné, geodetické a projektové práce</t>
  </si>
  <si>
    <t>013244000</t>
  </si>
  <si>
    <t>Dokumentace pro provádění stavby</t>
  </si>
  <si>
    <t>CS ÚRS 2019 02</t>
  </si>
  <si>
    <t>-1119088026</t>
  </si>
  <si>
    <t>-818476452</t>
  </si>
  <si>
    <t>VRN4</t>
  </si>
  <si>
    <t>Inženýrská činnost</t>
  </si>
  <si>
    <t>041103000</t>
  </si>
  <si>
    <t>Autorský dozor projektanta</t>
  </si>
  <si>
    <t>CS ÚRS 2017 01</t>
  </si>
  <si>
    <t>-2107062225</t>
  </si>
  <si>
    <t>Inženýrská činnost dozory autorský dozor projektanta</t>
  </si>
  <si>
    <t>PS02 - Oprava PZS P7248 km 13,945</t>
  </si>
  <si>
    <t>PS02-01 - Zabezpečovací zařízení</t>
  </si>
  <si>
    <t>-854350567</t>
  </si>
  <si>
    <t>7590521519</t>
  </si>
  <si>
    <t>Venkovní vedení kabelová - metalické sítě Plněné, párované s ochr. vodičem TCEKPFLEY 4 P 1,0 D</t>
  </si>
  <si>
    <t>1542147379</t>
  </si>
  <si>
    <t>-165772244</t>
  </si>
  <si>
    <t>1516520951</t>
  </si>
  <si>
    <t>1158082160</t>
  </si>
  <si>
    <t>7590521544</t>
  </si>
  <si>
    <t>Venkovní vedení kabelová - metalické sítě Plněné, párované s ochr. vodičem TCEKPFLEY 24 P 1,0 D</t>
  </si>
  <si>
    <t>-1192787800</t>
  </si>
  <si>
    <t>7590521554</t>
  </si>
  <si>
    <t>Venkovní vedení kabelová - metalické sítě Plněné, párované s ochr. vodičem TCEKPFLEY 48 P 1,0 D</t>
  </si>
  <si>
    <t>-1600326208</t>
  </si>
  <si>
    <t>2018916963</t>
  </si>
  <si>
    <t>-1102376835</t>
  </si>
  <si>
    <t>1438193043</t>
  </si>
  <si>
    <t>7492501690</t>
  </si>
  <si>
    <t>Kabely, vodiče, šňůry Cu - nn Kabel silový 2 a 3-žílový Cu, plastová izolace CYKY 2O1,5 (2Dx1,5)</t>
  </si>
  <si>
    <t>1861459354</t>
  </si>
  <si>
    <t>7492502030</t>
  </si>
  <si>
    <t>Kabely, vodiče, šňůry Cu - nn Kabel silový 4 a 5-žílový Cu, plastová izolace CYKY 5J6 (5Cx6)</t>
  </si>
  <si>
    <t>-1499111505</t>
  </si>
  <si>
    <t>7492501930</t>
  </si>
  <si>
    <t>Kabely, vodiče, šňůry Cu - nn Kabel silový 4 a 5-žílový Cu, plastová izolace CYKY 4J6 (4Bx6)</t>
  </si>
  <si>
    <t>-1109309876</t>
  </si>
  <si>
    <t>7593500940</t>
  </si>
  <si>
    <t>Trasy kabelového vedení Ohebná dvouplášťová korugovaná chránička 110/92 smotek</t>
  </si>
  <si>
    <t>612365333</t>
  </si>
  <si>
    <t>7593501125</t>
  </si>
  <si>
    <t>Trasy kabelového vedení Chráničky optického kabelu HDPE 6040 průměr 40/33 mm</t>
  </si>
  <si>
    <t>975473401</t>
  </si>
  <si>
    <t>-1157024050</t>
  </si>
  <si>
    <t>-901255823</t>
  </si>
  <si>
    <t>7593500020</t>
  </si>
  <si>
    <t>Trasy kabelového vedení Kabelové žlaby Žlab kabelový TK 2 19x23x100cm (HM0592120220000)</t>
  </si>
  <si>
    <t>-12914832</t>
  </si>
  <si>
    <t>-1787337620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</si>
  <si>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</si>
  <si>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</si>
  <si>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-246551109</t>
  </si>
  <si>
    <t>7590140180</t>
  </si>
  <si>
    <t>Závěry Závěr kabelový UPMP-WM VII. (CV736709007)</t>
  </si>
  <si>
    <t>-1326379333</t>
  </si>
  <si>
    <t>245608688</t>
  </si>
  <si>
    <t>809067659</t>
  </si>
  <si>
    <t>-1380054779</t>
  </si>
  <si>
    <t>-462952057</t>
  </si>
  <si>
    <t>-1632411151</t>
  </si>
  <si>
    <t>-37608162</t>
  </si>
  <si>
    <t>7590525233</t>
  </si>
  <si>
    <t>Montáž kabelu návěstního volně uloženého s jádrem 1 mm Cu TCEKEZE, TCEKFE, TCEKPFLEY, TCEKPFLEZE do 61 P</t>
  </si>
  <si>
    <t>-640601964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</si>
  <si>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</si>
  <si>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281287887</t>
  </si>
  <si>
    <t>2026227908</t>
  </si>
  <si>
    <t>-761245417</t>
  </si>
  <si>
    <t>7590555134</t>
  </si>
  <si>
    <t>Montáž forma pro kabely TCEKPFLE, TCEKPFLEY, TCEKPFLEZE, TCEKPFLEZY do 4 P 1,0</t>
  </si>
  <si>
    <t>500088723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</si>
  <si>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</si>
  <si>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-1230902193</t>
  </si>
  <si>
    <t>-830027863</t>
  </si>
  <si>
    <t>-1337943333</t>
  </si>
  <si>
    <t>7590555142</t>
  </si>
  <si>
    <t>Montáž forma pro kabely TCEKPFLE, TCEKPFLEY, TCEKPFLEZE, TCEKPFLEZY do 24 P 1,0</t>
  </si>
  <si>
    <t>-160177011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</si>
  <si>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</si>
  <si>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1787063896</t>
  </si>
  <si>
    <t>7590525464</t>
  </si>
  <si>
    <t>Montáž spojky rovné pro plastové kabely párové Raychem XAGA s konektory UDW2 2 plášť bez pancíře do 20 žil</t>
  </si>
  <si>
    <t>73155326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</si>
  <si>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</si>
  <si>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-1139565477</t>
  </si>
  <si>
    <t>-466734307</t>
  </si>
  <si>
    <t>7590545070</t>
  </si>
  <si>
    <t>Montáž ukončení kabelu CYKY 4x10 ve stojanu závor nebo rozvaděči</t>
  </si>
  <si>
    <t>-807642581</t>
  </si>
  <si>
    <t>Montáž ukončení kabelu CYKY 4x10 ve stojanu závor nebo rozvaděči - zatažení kabelu a jeho upevnění, odstranění pláště, rozpletení, odizolování žil, prozvonění a zapojení na svorkovnici</t>
  </si>
  <si>
    <t>7593505202</t>
  </si>
  <si>
    <t>Uložení HDPE trubky pro optický kabel do výkopu bez zřízení lože a bez krytí</t>
  </si>
  <si>
    <t>1687415771</t>
  </si>
  <si>
    <t>-517341217</t>
  </si>
  <si>
    <t>-768005197</t>
  </si>
  <si>
    <t>119</t>
  </si>
  <si>
    <t>-622163232</t>
  </si>
  <si>
    <t>-1850042074</t>
  </si>
  <si>
    <t>1411670931</t>
  </si>
  <si>
    <t>-1004282728</t>
  </si>
  <si>
    <t>381645867</t>
  </si>
  <si>
    <t>-1951002288</t>
  </si>
  <si>
    <t>1573946037</t>
  </si>
  <si>
    <t>-1037882461</t>
  </si>
  <si>
    <t>-1755062690</t>
  </si>
  <si>
    <t>7594305010</t>
  </si>
  <si>
    <t>Montáž součástí počítače náprav vyhodnocovací části</t>
  </si>
  <si>
    <t>-1499180424</t>
  </si>
  <si>
    <t>110</t>
  </si>
  <si>
    <t>7594307010</t>
  </si>
  <si>
    <t>Demontáž součástí počítače náprav vyhodnocovací části</t>
  </si>
  <si>
    <t>-85359655</t>
  </si>
  <si>
    <t>108</t>
  </si>
  <si>
    <t>1175863294</t>
  </si>
  <si>
    <t>1311225593</t>
  </si>
  <si>
    <t>-585589839</t>
  </si>
  <si>
    <t>1262152494</t>
  </si>
  <si>
    <t>-1811604263</t>
  </si>
  <si>
    <t>7592830710</t>
  </si>
  <si>
    <t>Součásti stojanu se závorou Pohon závor HSM10-E s konzolí pro břevno a protiváhou</t>
  </si>
  <si>
    <t>653513680</t>
  </si>
  <si>
    <t>7591500216</t>
  </si>
  <si>
    <t>Přejezdová zařízení světelná BUES 2000 Jednotka pro dohled celistvosti břevna</t>
  </si>
  <si>
    <t>-2100948107</t>
  </si>
  <si>
    <t>744028409</t>
  </si>
  <si>
    <t>-794528637</t>
  </si>
  <si>
    <t>7592830702</t>
  </si>
  <si>
    <t>Velká betonová patka (betonový základ) - (1545 mm)</t>
  </si>
  <si>
    <t>176068492</t>
  </si>
  <si>
    <t>Součásti světelných návěstidel Základ svět.náv. TIIIZ 53x73x170cm (HM0592110140000)</t>
  </si>
  <si>
    <t>1890932848</t>
  </si>
  <si>
    <t>7592830627</t>
  </si>
  <si>
    <t>Součásti stojanu se závorou Křídla s protizávažím velkým N (CV708455523)</t>
  </si>
  <si>
    <t>748356434</t>
  </si>
  <si>
    <t>7592830832</t>
  </si>
  <si>
    <t>Součásti stojanu se závorou Břevno kompozitní EKC 6 m s LED světly na levém boku (CV708485304)</t>
  </si>
  <si>
    <t>-1153251610</t>
  </si>
  <si>
    <t>1170734650</t>
  </si>
  <si>
    <t>-1240683670</t>
  </si>
  <si>
    <t>797666183</t>
  </si>
  <si>
    <t>-1501427491</t>
  </si>
  <si>
    <t>-3744652</t>
  </si>
  <si>
    <t>-140326416</t>
  </si>
  <si>
    <t>7592835090</t>
  </si>
  <si>
    <t>Montáž stojanu se závorou bez výstražníku</t>
  </si>
  <si>
    <t>790768620</t>
  </si>
  <si>
    <t>2068659083</t>
  </si>
  <si>
    <t>7592837032</t>
  </si>
  <si>
    <t>Demontáž součástí stojanu se závorou břevna závorového nad 5,5 m</t>
  </si>
  <si>
    <t>1968852264</t>
  </si>
  <si>
    <t>7592837090</t>
  </si>
  <si>
    <t>Demontáž stojanu se závorou bez výstražníku</t>
  </si>
  <si>
    <t>-1987121038</t>
  </si>
  <si>
    <t>-749946903</t>
  </si>
  <si>
    <t>7592835036</t>
  </si>
  <si>
    <t>Montáž součástí stojanu se závorou břevna závorového nad 5,5 m s kontrolou celistvosti</t>
  </si>
  <si>
    <t>1539103711</t>
  </si>
  <si>
    <t>1323956509</t>
  </si>
  <si>
    <t>7590110612</t>
  </si>
  <si>
    <t>Domky, přístřešky Domky s integrovanou betonovou střechou vč. základní výbavy rozvaděče, osvětlení, dvou zásuvek, ventilátoru a topení 1,7 m x 3,0 m, výška 2,63 m</t>
  </si>
  <si>
    <t>-238242295</t>
  </si>
  <si>
    <t>-901949876</t>
  </si>
  <si>
    <t>-197268069</t>
  </si>
  <si>
    <t>-716616239</t>
  </si>
  <si>
    <t>1519270372</t>
  </si>
  <si>
    <t>640434291</t>
  </si>
  <si>
    <t>39939031</t>
  </si>
  <si>
    <t>-1299362027</t>
  </si>
  <si>
    <t>1637816285</t>
  </si>
  <si>
    <t>222261432</t>
  </si>
  <si>
    <t>1201091561</t>
  </si>
  <si>
    <t>615947322</t>
  </si>
  <si>
    <t>-625982408</t>
  </si>
  <si>
    <t>-492867007</t>
  </si>
  <si>
    <t>2143645761</t>
  </si>
  <si>
    <t>-1408134701</t>
  </si>
  <si>
    <t>-1993196008</t>
  </si>
  <si>
    <t>-230454164</t>
  </si>
  <si>
    <t>99</t>
  </si>
  <si>
    <t>158268801</t>
  </si>
  <si>
    <t>100</t>
  </si>
  <si>
    <t>676309837</t>
  </si>
  <si>
    <t>7592920130</t>
  </si>
  <si>
    <t>Baterie Staniční akumulátory Pb článek 2V/200 Ah C10 s pancéřovanou trubkovou elektrodou, uzavřený větraný, cena včetně spojovacího materiálu a bateriového nosiče či stojanu</t>
  </si>
  <si>
    <t>1225395844</t>
  </si>
  <si>
    <t>101</t>
  </si>
  <si>
    <t>7593310450</t>
  </si>
  <si>
    <t>Konstrukční díly Panel volné vazby úplný (CV725719003M)</t>
  </si>
  <si>
    <t>733436036</t>
  </si>
  <si>
    <t>102</t>
  </si>
  <si>
    <t>7498200010</t>
  </si>
  <si>
    <t>ED řídící pracoviště ED řídící pracoviště Datový rozvaděč (RACK) Skříň datového rozváděče 19" pro servery kompletní, vč.napájecího rozvodu, přepěťových ochran a ventilačních jednotek</t>
  </si>
  <si>
    <t>-1931058161</t>
  </si>
  <si>
    <t>103</t>
  </si>
  <si>
    <t>439408307</t>
  </si>
  <si>
    <t>104</t>
  </si>
  <si>
    <t>591122875</t>
  </si>
  <si>
    <t>105</t>
  </si>
  <si>
    <t>7593315330</t>
  </si>
  <si>
    <t>Montáž datové skříně rack</t>
  </si>
  <si>
    <t>1766123763</t>
  </si>
  <si>
    <t>106</t>
  </si>
  <si>
    <t>320106030</t>
  </si>
  <si>
    <t>107</t>
  </si>
  <si>
    <t>1690543319</t>
  </si>
  <si>
    <t>109</t>
  </si>
  <si>
    <t>491522321</t>
  </si>
  <si>
    <t>7593317085</t>
  </si>
  <si>
    <t>Demontáž vnitřní části objektu OPD 2,5/3,6 E</t>
  </si>
  <si>
    <t>1541421404</t>
  </si>
  <si>
    <t>111</t>
  </si>
  <si>
    <t>-163703275</t>
  </si>
  <si>
    <t>112</t>
  </si>
  <si>
    <t>618188517</t>
  </si>
  <si>
    <t>113</t>
  </si>
  <si>
    <t>7598095150</t>
  </si>
  <si>
    <t>Regulovaní a aktivování automatického přejezdového zařízení se závorami</t>
  </si>
  <si>
    <t>73584389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</si>
  <si>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</si>
  <si>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114</t>
  </si>
  <si>
    <t>7598095435</t>
  </si>
  <si>
    <t>Příprava ke komplexním zkouškám automatických přejezdových zabezpečovacích zařízení se závorami jednokolejné</t>
  </si>
  <si>
    <t>952883433</t>
  </si>
  <si>
    <t>Příprava ke komplexním zkouškám automatických přejezdových zabezpečovacích zařízení se závorami jednokolejné - oživení, seřízení a nastavení zařízení s ohledem na postup jeho uvádění do provozu</t>
  </si>
  <si>
    <t>115</t>
  </si>
  <si>
    <t>7598095505</t>
  </si>
  <si>
    <t>Komplexní zkouška automatických přejezdových zabezpečovacích zařízení se závorami jednokolejné</t>
  </si>
  <si>
    <t>-1251176257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</si>
  <si>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</si>
  <si>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116</t>
  </si>
  <si>
    <t>7598095560</t>
  </si>
  <si>
    <t>Vyhotovení protokolu UTZ pro PZZ se závorou jedna kolej</t>
  </si>
  <si>
    <t>-1119537798</t>
  </si>
  <si>
    <t>Vyhotovení protokolu UTZ pro PZZ se závorou jedna kolej - vykonání prohlídky a zkoušky včetně vyhotovení protokolu podle vyhl. 100/1995 Sb.</t>
  </si>
  <si>
    <t>117</t>
  </si>
  <si>
    <t>-879377287</t>
  </si>
  <si>
    <t>118</t>
  </si>
  <si>
    <t>893753208</t>
  </si>
  <si>
    <t>PS02-02 - Zemní práce</t>
  </si>
  <si>
    <t>141721212</t>
  </si>
  <si>
    <t>Řízený zemní protlak délky do 50 m hl do 6 m se zatažením potrubí průměru vrtu přes 90 do 110 mm v hornině třídy těžitelnosti I a II skupiny 1 až 4</t>
  </si>
  <si>
    <t>1579934611</t>
  </si>
  <si>
    <t>Řízený zemní protlak délky protlaku do 50 m v hornině třídy těžitelnosti I a II, skupiny 1 až 4 včetně zatažení trub v hloubce do 6 m průměru vrtu přes 90 do 110 mm</t>
  </si>
  <si>
    <t>-315958571</t>
  </si>
  <si>
    <t>-1489806881</t>
  </si>
  <si>
    <t>1614987947</t>
  </si>
  <si>
    <t>CS ÚRS 2021 01</t>
  </si>
  <si>
    <t>2104141307</t>
  </si>
  <si>
    <t>460161273</t>
  </si>
  <si>
    <t>Hloubení kabelových rýh ručně š 50 cm hl 80 cm v hornině tř II skupiny 4</t>
  </si>
  <si>
    <t>-1601960292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</si>
  <si>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II skupiny 4</t>
  </si>
  <si>
    <t>-1191296609</t>
  </si>
  <si>
    <t>-1128512406</t>
  </si>
  <si>
    <t>460431283</t>
  </si>
  <si>
    <t>Zásyp kabelových rýh ručně se zhutněním š 50 cm hl 80 cm z horniny tř II skupiny 4</t>
  </si>
  <si>
    <t>-709008381</t>
  </si>
  <si>
    <t>Zásyp kabelových rýh ručně s přemístění sypaniny ze vzdálenosti do 10 m, s uložením výkopku ve vrstvách včetně zhutnění a úpravy povrchu šířky 50 cm hloubky 80 cm z horniny třídy těžitelnosti II skupiny 4</t>
  </si>
  <si>
    <t>1803767974</t>
  </si>
  <si>
    <t>PS02-03 - VRN</t>
  </si>
  <si>
    <t>2046781409</t>
  </si>
  <si>
    <t>-81535685</t>
  </si>
  <si>
    <t>1823352442</t>
  </si>
  <si>
    <t>736894781</t>
  </si>
  <si>
    <t>-1663513420</t>
  </si>
  <si>
    <t>1945288874</t>
  </si>
  <si>
    <t>-1411581722</t>
  </si>
  <si>
    <t>833596509</t>
  </si>
  <si>
    <t>1886320806</t>
  </si>
  <si>
    <t>1186194709</t>
  </si>
  <si>
    <t>-852808591</t>
  </si>
  <si>
    <t>313023397</t>
  </si>
  <si>
    <t>PS03 - Oprava PZS P7249 km 14,560</t>
  </si>
  <si>
    <t>PS03-01 - Zabezpečovací zařízení</t>
  </si>
  <si>
    <t>Tomáš Brhel</t>
  </si>
  <si>
    <t>-1498742718</t>
  </si>
  <si>
    <t>-2019685500</t>
  </si>
  <si>
    <t>-1743820128</t>
  </si>
  <si>
    <t>-486542821</t>
  </si>
  <si>
    <t>-1880248350</t>
  </si>
  <si>
    <t>-269095458</t>
  </si>
  <si>
    <t>-1404833468</t>
  </si>
  <si>
    <t>-47419771</t>
  </si>
  <si>
    <t>-1440521988</t>
  </si>
  <si>
    <t>-705374994</t>
  </si>
  <si>
    <t>-746654775</t>
  </si>
  <si>
    <t>785820690</t>
  </si>
  <si>
    <t>483678137</t>
  </si>
  <si>
    <t>1309415349</t>
  </si>
  <si>
    <t>-347658296</t>
  </si>
  <si>
    <t>-1865584556</t>
  </si>
  <si>
    <t>-697634310</t>
  </si>
  <si>
    <t>-1228726655</t>
  </si>
  <si>
    <t>1694107651</t>
  </si>
  <si>
    <t>-1245735347</t>
  </si>
  <si>
    <t>1281202320</t>
  </si>
  <si>
    <t>-561293605</t>
  </si>
  <si>
    <t>1940632757</t>
  </si>
  <si>
    <t>1740056117</t>
  </si>
  <si>
    <t>687990938</t>
  </si>
  <si>
    <t>-1873844946</t>
  </si>
  <si>
    <t>88111821</t>
  </si>
  <si>
    <t>1980114939</t>
  </si>
  <si>
    <t>-468896728</t>
  </si>
  <si>
    <t>1696707617</t>
  </si>
  <si>
    <t>1896965842</t>
  </si>
  <si>
    <t>-1387734417</t>
  </si>
  <si>
    <t>-1975469708</t>
  </si>
  <si>
    <t>-2038191107</t>
  </si>
  <si>
    <t>-748126967</t>
  </si>
  <si>
    <t>-1755221863</t>
  </si>
  <si>
    <t>-1922673282</t>
  </si>
  <si>
    <t>7592830926</t>
  </si>
  <si>
    <t>Součásti stojanu se závorou Břevno aluminiové 4,5 m (CV708495417)</t>
  </si>
  <si>
    <t>1049423839</t>
  </si>
  <si>
    <t>7592830951</t>
  </si>
  <si>
    <t>Součásti stojanu se závorou Lámací člen 4500 (CV708495074)</t>
  </si>
  <si>
    <t>1103013918</t>
  </si>
  <si>
    <t>7592830927</t>
  </si>
  <si>
    <t>Součásti stojanu se závorou Břevno aluminiové 4 m (CV708495418)</t>
  </si>
  <si>
    <t>-633329214</t>
  </si>
  <si>
    <t>7592830952</t>
  </si>
  <si>
    <t>Součásti stojanu se závorou Lámací člen 4000 (CV708495078)</t>
  </si>
  <si>
    <t>931293249</t>
  </si>
  <si>
    <t>7592830985</t>
  </si>
  <si>
    <t>Součásti stojanu se závorou Unašeč Al břevna pro sklád. křídla PZA100 (CV708455594)</t>
  </si>
  <si>
    <t>-1626041936</t>
  </si>
  <si>
    <t>-678764660</t>
  </si>
  <si>
    <t>-2740932</t>
  </si>
  <si>
    <t>1168348257</t>
  </si>
  <si>
    <t>1576016747</t>
  </si>
  <si>
    <t>1174702469</t>
  </si>
  <si>
    <t>264582859</t>
  </si>
  <si>
    <t>1704940519</t>
  </si>
  <si>
    <t>-674517537</t>
  </si>
  <si>
    <t>7592835034</t>
  </si>
  <si>
    <t>Montáž součástí stojanu se závorou břevna závorového do 5,5 m s kontrolou celistvosti</t>
  </si>
  <si>
    <t>1470804678</t>
  </si>
  <si>
    <t>213415058</t>
  </si>
  <si>
    <t>-544572964</t>
  </si>
  <si>
    <t>445075593</t>
  </si>
  <si>
    <t>702660134</t>
  </si>
  <si>
    <t>1667968022</t>
  </si>
  <si>
    <t>-1319567679</t>
  </si>
  <si>
    <t>1954427125</t>
  </si>
  <si>
    <t>1997202909</t>
  </si>
  <si>
    <t>-621877189</t>
  </si>
  <si>
    <t>-1114300833</t>
  </si>
  <si>
    <t>-706776406</t>
  </si>
  <si>
    <t>-1515027183</t>
  </si>
  <si>
    <t>-837948959</t>
  </si>
  <si>
    <t>-2008975338</t>
  </si>
  <si>
    <t>269709305</t>
  </si>
  <si>
    <t>277435226</t>
  </si>
  <si>
    <t>-318801672</t>
  </si>
  <si>
    <t>127303107</t>
  </si>
  <si>
    <t>-1822210393</t>
  </si>
  <si>
    <t>-1844856352</t>
  </si>
  <si>
    <t>412746085</t>
  </si>
  <si>
    <t>1030483221</t>
  </si>
  <si>
    <t>1032339018</t>
  </si>
  <si>
    <t>-503737948</t>
  </si>
  <si>
    <t>-1167588664</t>
  </si>
  <si>
    <t>310226770</t>
  </si>
  <si>
    <t>-2078052924</t>
  </si>
  <si>
    <t>-1553683028</t>
  </si>
  <si>
    <t>1838768349</t>
  </si>
  <si>
    <t>347823794</t>
  </si>
  <si>
    <t>-984453223</t>
  </si>
  <si>
    <t>1518309838</t>
  </si>
  <si>
    <t>PS03-02 - Zemní práce</t>
  </si>
  <si>
    <t>159635451</t>
  </si>
  <si>
    <t>-1705525163</t>
  </si>
  <si>
    <t>-966427979</t>
  </si>
  <si>
    <t>-697175550</t>
  </si>
  <si>
    <t>-887082418</t>
  </si>
  <si>
    <t>-1335132334</t>
  </si>
  <si>
    <t>-2009058716</t>
  </si>
  <si>
    <t>PS03-03 - VRN</t>
  </si>
  <si>
    <t>1848397167</t>
  </si>
  <si>
    <t>-603382461</t>
  </si>
  <si>
    <t>1418144909</t>
  </si>
  <si>
    <t>-1226733170</t>
  </si>
  <si>
    <t>455263534</t>
  </si>
  <si>
    <t>-1307610623</t>
  </si>
  <si>
    <t>-225447347</t>
  </si>
  <si>
    <t>-1001332986</t>
  </si>
  <si>
    <t>-1914086053</t>
  </si>
  <si>
    <t>-1936577152</t>
  </si>
  <si>
    <t>724684535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</si>
</sst>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2203068-01-1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PZS na trati Valašské Meziříčí - Kojetín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dle SO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15. 12. 2022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státní organizace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SB projekt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Jan Slivka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ROUND(AG95+SUM(AG96:AG100)+AG104+AG108,2)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ROUND(AS95+SUM(AS96:AS100)+AS104+AS108,2)</f>
        <v>0</v>
      </c>
      <c r="AT94" s="113">
        <f>ROUND(SUM(AV94:AW94),2)</f>
        <v>0</v>
      </c>
      <c r="AU94" s="114">
        <f>ROUND(AU95+SUM(AU96:AU100)+AU104+AU108,5)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ROUND(AZ95+SUM(AZ96:AZ100)+AZ104+AZ108,2)</f>
        <v>0</v>
      </c>
      <c r="BA94" s="113">
        <f>ROUND(BA95+SUM(BA96:BA100)+BA104+BA108,2)</f>
        <v>0</v>
      </c>
      <c r="BB94" s="113">
        <f>ROUND(BB95+SUM(BB96:BB100)+BB104+BB108,2)</f>
        <v>0</v>
      </c>
      <c r="BC94" s="113">
        <f>ROUND(BC95+SUM(BC96:BC100)+BC104+BC108,2)</f>
        <v>0</v>
      </c>
      <c r="BD94" s="115">
        <f>ROUND(BD95+SUM(BD96:BD100)+BD104+BD108,2)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50.2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'2203068-01_SO01.1 - Elekt...'!J30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'2203068-01_SO01.1 - Elekt...'!P119</f>
        <v>0</v>
      </c>
      <c r="AV95" s="127">
        <f>'2203068-01_SO01.1 - Elekt...'!J33</f>
        <v>0</v>
      </c>
      <c r="AW95" s="127">
        <f>'2203068-01_SO01.1 - Elekt...'!J34</f>
        <v>0</v>
      </c>
      <c r="AX95" s="127">
        <f>'2203068-01_SO01.1 - Elekt...'!J35</f>
        <v>0</v>
      </c>
      <c r="AY95" s="127">
        <f>'2203068-01_SO01.1 - Elekt...'!J36</f>
        <v>0</v>
      </c>
      <c r="AZ95" s="127">
        <f>'2203068-01_SO01.1 - Elekt...'!F33</f>
        <v>0</v>
      </c>
      <c r="BA95" s="127">
        <f>'2203068-01_SO01.1 - Elekt...'!F34</f>
        <v>0</v>
      </c>
      <c r="BB95" s="127">
        <f>'2203068-01_SO01.1 - Elekt...'!F35</f>
        <v>0</v>
      </c>
      <c r="BC95" s="127">
        <f>'2203068-01_SO01.1 - Elekt...'!F36</f>
        <v>0</v>
      </c>
      <c r="BD95" s="129">
        <f>'2203068-01_SO01.1 - Elekt...'!F37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50.2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'2203068-01_SO01.2 - Zemní...'!J30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'2203068-01_SO01.2 - Zemní...'!P119</f>
        <v>0</v>
      </c>
      <c r="AV96" s="127">
        <f>'2203068-01_SO01.2 - Zemní...'!J33</f>
        <v>0</v>
      </c>
      <c r="AW96" s="127">
        <f>'2203068-01_SO01.2 - Zemní...'!J34</f>
        <v>0</v>
      </c>
      <c r="AX96" s="127">
        <f>'2203068-01_SO01.2 - Zemní...'!J35</f>
        <v>0</v>
      </c>
      <c r="AY96" s="127">
        <f>'2203068-01_SO01.2 - Zemní...'!J36</f>
        <v>0</v>
      </c>
      <c r="AZ96" s="127">
        <f>'2203068-01_SO01.2 - Zemní...'!F33</f>
        <v>0</v>
      </c>
      <c r="BA96" s="127">
        <f>'2203068-01_SO01.2 - Zemní...'!F34</f>
        <v>0</v>
      </c>
      <c r="BB96" s="127">
        <f>'2203068-01_SO01.2 - Zemní...'!F35</f>
        <v>0</v>
      </c>
      <c r="BC96" s="127">
        <f>'2203068-01_SO01.2 - Zemní...'!F36</f>
        <v>0</v>
      </c>
      <c r="BD96" s="129">
        <f>'2203068-01_SO01.2 - Zemní...'!F37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50.2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82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'2203068-01_SO02.1 - Elekt...'!J30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'2203068-01_SO02.1 - Elekt...'!P119</f>
        <v>0</v>
      </c>
      <c r="AV97" s="127">
        <f>'2203068-01_SO02.1 - Elekt...'!J33</f>
        <v>0</v>
      </c>
      <c r="AW97" s="127">
        <f>'2203068-01_SO02.1 - Elekt...'!J34</f>
        <v>0</v>
      </c>
      <c r="AX97" s="127">
        <f>'2203068-01_SO02.1 - Elekt...'!J35</f>
        <v>0</v>
      </c>
      <c r="AY97" s="127">
        <f>'2203068-01_SO02.1 - Elekt...'!J36</f>
        <v>0</v>
      </c>
      <c r="AZ97" s="127">
        <f>'2203068-01_SO02.1 - Elekt...'!F33</f>
        <v>0</v>
      </c>
      <c r="BA97" s="127">
        <f>'2203068-01_SO02.1 - Elekt...'!F34</f>
        <v>0</v>
      </c>
      <c r="BB97" s="127">
        <f>'2203068-01_SO02.1 - Elekt...'!F35</f>
        <v>0</v>
      </c>
      <c r="BC97" s="127">
        <f>'2203068-01_SO02.1 - Elekt...'!F36</f>
        <v>0</v>
      </c>
      <c r="BD97" s="129">
        <f>'2203068-01_SO02.1 - Elekt...'!F37</f>
        <v>0</v>
      </c>
      <c r="BE97" s="7"/>
      <c r="BT97" s="130" t="s">
        <v>84</v>
      </c>
      <c r="BV97" s="130" t="s">
        <v>78</v>
      </c>
      <c r="BW97" s="130" t="s">
        <v>91</v>
      </c>
      <c r="BX97" s="130" t="s">
        <v>5</v>
      </c>
      <c r="CL97" s="130" t="s">
        <v>1</v>
      </c>
      <c r="CM97" s="130" t="s">
        <v>86</v>
      </c>
    </row>
    <row r="98" s="7" customFormat="1" ht="50.25" customHeight="1">
      <c r="A98" s="118" t="s">
        <v>80</v>
      </c>
      <c r="B98" s="119"/>
      <c r="C98" s="120"/>
      <c r="D98" s="121" t="s">
        <v>92</v>
      </c>
      <c r="E98" s="121"/>
      <c r="F98" s="121"/>
      <c r="G98" s="121"/>
      <c r="H98" s="121"/>
      <c r="I98" s="122"/>
      <c r="J98" s="121" t="s">
        <v>88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'2203068-01_SO02.2 - Zemní...'!J30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26">
        <v>0</v>
      </c>
      <c r="AT98" s="127">
        <f>ROUND(SUM(AV98:AW98),2)</f>
        <v>0</v>
      </c>
      <c r="AU98" s="128">
        <f>'2203068-01_SO02.2 - Zemní...'!P121</f>
        <v>0</v>
      </c>
      <c r="AV98" s="127">
        <f>'2203068-01_SO02.2 - Zemní...'!J33</f>
        <v>0</v>
      </c>
      <c r="AW98" s="127">
        <f>'2203068-01_SO02.2 - Zemní...'!J34</f>
        <v>0</v>
      </c>
      <c r="AX98" s="127">
        <f>'2203068-01_SO02.2 - Zemní...'!J35</f>
        <v>0</v>
      </c>
      <c r="AY98" s="127">
        <f>'2203068-01_SO02.2 - Zemní...'!J36</f>
        <v>0</v>
      </c>
      <c r="AZ98" s="127">
        <f>'2203068-01_SO02.2 - Zemní...'!F33</f>
        <v>0</v>
      </c>
      <c r="BA98" s="127">
        <f>'2203068-01_SO02.2 - Zemní...'!F34</f>
        <v>0</v>
      </c>
      <c r="BB98" s="127">
        <f>'2203068-01_SO02.2 - Zemní...'!F35</f>
        <v>0</v>
      </c>
      <c r="BC98" s="127">
        <f>'2203068-01_SO02.2 - Zemní...'!F36</f>
        <v>0</v>
      </c>
      <c r="BD98" s="129">
        <f>'2203068-01_SO02.2 - Zemní...'!F37</f>
        <v>0</v>
      </c>
      <c r="BE98" s="7"/>
      <c r="BT98" s="130" t="s">
        <v>84</v>
      </c>
      <c r="BV98" s="130" t="s">
        <v>78</v>
      </c>
      <c r="BW98" s="130" t="s">
        <v>93</v>
      </c>
      <c r="BX98" s="130" t="s">
        <v>5</v>
      </c>
      <c r="CL98" s="130" t="s">
        <v>1</v>
      </c>
      <c r="CM98" s="130" t="s">
        <v>86</v>
      </c>
    </row>
    <row r="99" s="7" customFormat="1" ht="50.25" customHeight="1">
      <c r="A99" s="118" t="s">
        <v>80</v>
      </c>
      <c r="B99" s="119"/>
      <c r="C99" s="120"/>
      <c r="D99" s="121" t="s">
        <v>94</v>
      </c>
      <c r="E99" s="121"/>
      <c r="F99" s="121"/>
      <c r="G99" s="121"/>
      <c r="H99" s="121"/>
      <c r="I99" s="122"/>
      <c r="J99" s="121" t="s">
        <v>95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'2003068-01_SO06 - Demolic...'!J30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83</v>
      </c>
      <c r="AR99" s="125"/>
      <c r="AS99" s="126">
        <v>0</v>
      </c>
      <c r="AT99" s="127">
        <f>ROUND(SUM(AV99:AW99),2)</f>
        <v>0</v>
      </c>
      <c r="AU99" s="128">
        <f>'2003068-01_SO06 - Demolic...'!P120</f>
        <v>0</v>
      </c>
      <c r="AV99" s="127">
        <f>'2003068-01_SO06 - Demolic...'!J33</f>
        <v>0</v>
      </c>
      <c r="AW99" s="127">
        <f>'2003068-01_SO06 - Demolic...'!J34</f>
        <v>0</v>
      </c>
      <c r="AX99" s="127">
        <f>'2003068-01_SO06 - Demolic...'!J35</f>
        <v>0</v>
      </c>
      <c r="AY99" s="127">
        <f>'2003068-01_SO06 - Demolic...'!J36</f>
        <v>0</v>
      </c>
      <c r="AZ99" s="127">
        <f>'2003068-01_SO06 - Demolic...'!F33</f>
        <v>0</v>
      </c>
      <c r="BA99" s="127">
        <f>'2003068-01_SO06 - Demolic...'!F34</f>
        <v>0</v>
      </c>
      <c r="BB99" s="127">
        <f>'2003068-01_SO06 - Demolic...'!F35</f>
        <v>0</v>
      </c>
      <c r="BC99" s="127">
        <f>'2003068-01_SO06 - Demolic...'!F36</f>
        <v>0</v>
      </c>
      <c r="BD99" s="129">
        <f>'2003068-01_SO06 - Demolic...'!F37</f>
        <v>0</v>
      </c>
      <c r="BE99" s="7"/>
      <c r="BT99" s="130" t="s">
        <v>84</v>
      </c>
      <c r="BV99" s="130" t="s">
        <v>78</v>
      </c>
      <c r="BW99" s="130" t="s">
        <v>96</v>
      </c>
      <c r="BX99" s="130" t="s">
        <v>5</v>
      </c>
      <c r="CL99" s="130" t="s">
        <v>1</v>
      </c>
      <c r="CM99" s="130" t="s">
        <v>86</v>
      </c>
    </row>
    <row r="100" s="7" customFormat="1" ht="16.5" customHeight="1">
      <c r="A100" s="7"/>
      <c r="B100" s="119"/>
      <c r="C100" s="120"/>
      <c r="D100" s="121" t="s">
        <v>97</v>
      </c>
      <c r="E100" s="121"/>
      <c r="F100" s="121"/>
      <c r="G100" s="121"/>
      <c r="H100" s="121"/>
      <c r="I100" s="122"/>
      <c r="J100" s="121" t="s">
        <v>98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31">
        <f>ROUND(SUM(AG101:AG103),2)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99</v>
      </c>
      <c r="AR100" s="125"/>
      <c r="AS100" s="126">
        <f>ROUND(SUM(AS101:AS103),2)</f>
        <v>0</v>
      </c>
      <c r="AT100" s="127">
        <f>ROUND(SUM(AV100:AW100),2)</f>
        <v>0</v>
      </c>
      <c r="AU100" s="128">
        <f>ROUND(SUM(AU101:AU103),5)</f>
        <v>0</v>
      </c>
      <c r="AV100" s="127">
        <f>ROUND(AZ100*L29,2)</f>
        <v>0</v>
      </c>
      <c r="AW100" s="127">
        <f>ROUND(BA100*L30,2)</f>
        <v>0</v>
      </c>
      <c r="AX100" s="127">
        <f>ROUND(BB100*L29,2)</f>
        <v>0</v>
      </c>
      <c r="AY100" s="127">
        <f>ROUND(BC100*L30,2)</f>
        <v>0</v>
      </c>
      <c r="AZ100" s="127">
        <f>ROUND(SUM(AZ101:AZ103),2)</f>
        <v>0</v>
      </c>
      <c r="BA100" s="127">
        <f>ROUND(SUM(BA101:BA103),2)</f>
        <v>0</v>
      </c>
      <c r="BB100" s="127">
        <f>ROUND(SUM(BB101:BB103),2)</f>
        <v>0</v>
      </c>
      <c r="BC100" s="127">
        <f>ROUND(SUM(BC101:BC103),2)</f>
        <v>0</v>
      </c>
      <c r="BD100" s="129">
        <f>ROUND(SUM(BD101:BD103),2)</f>
        <v>0</v>
      </c>
      <c r="BE100" s="7"/>
      <c r="BS100" s="130" t="s">
        <v>75</v>
      </c>
      <c r="BT100" s="130" t="s">
        <v>84</v>
      </c>
      <c r="BU100" s="130" t="s">
        <v>77</v>
      </c>
      <c r="BV100" s="130" t="s">
        <v>78</v>
      </c>
      <c r="BW100" s="130" t="s">
        <v>100</v>
      </c>
      <c r="BX100" s="130" t="s">
        <v>5</v>
      </c>
      <c r="CL100" s="130" t="s">
        <v>1</v>
      </c>
      <c r="CM100" s="130" t="s">
        <v>86</v>
      </c>
    </row>
    <row r="101" s="4" customFormat="1" ht="16.5" customHeight="1">
      <c r="A101" s="118" t="s">
        <v>80</v>
      </c>
      <c r="B101" s="69"/>
      <c r="C101" s="132"/>
      <c r="D101" s="132"/>
      <c r="E101" s="133" t="s">
        <v>101</v>
      </c>
      <c r="F101" s="133"/>
      <c r="G101" s="133"/>
      <c r="H101" s="133"/>
      <c r="I101" s="133"/>
      <c r="J101" s="132"/>
      <c r="K101" s="133" t="s">
        <v>102</v>
      </c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4">
        <f>'PS01-01 - Zabezpečovací z...'!J32</f>
        <v>0</v>
      </c>
      <c r="AH101" s="132"/>
      <c r="AI101" s="132"/>
      <c r="AJ101" s="132"/>
      <c r="AK101" s="132"/>
      <c r="AL101" s="132"/>
      <c r="AM101" s="132"/>
      <c r="AN101" s="134">
        <f>SUM(AG101,AT101)</f>
        <v>0</v>
      </c>
      <c r="AO101" s="132"/>
      <c r="AP101" s="132"/>
      <c r="AQ101" s="135" t="s">
        <v>103</v>
      </c>
      <c r="AR101" s="71"/>
      <c r="AS101" s="136">
        <v>0</v>
      </c>
      <c r="AT101" s="137">
        <f>ROUND(SUM(AV101:AW101),2)</f>
        <v>0</v>
      </c>
      <c r="AU101" s="138">
        <f>'PS01-01 - Zabezpečovací z...'!P127</f>
        <v>0</v>
      </c>
      <c r="AV101" s="137">
        <f>'PS01-01 - Zabezpečovací z...'!J35</f>
        <v>0</v>
      </c>
      <c r="AW101" s="137">
        <f>'PS01-01 - Zabezpečovací z...'!J36</f>
        <v>0</v>
      </c>
      <c r="AX101" s="137">
        <f>'PS01-01 - Zabezpečovací z...'!J37</f>
        <v>0</v>
      </c>
      <c r="AY101" s="137">
        <f>'PS01-01 - Zabezpečovací z...'!J38</f>
        <v>0</v>
      </c>
      <c r="AZ101" s="137">
        <f>'PS01-01 - Zabezpečovací z...'!F35</f>
        <v>0</v>
      </c>
      <c r="BA101" s="137">
        <f>'PS01-01 - Zabezpečovací z...'!F36</f>
        <v>0</v>
      </c>
      <c r="BB101" s="137">
        <f>'PS01-01 - Zabezpečovací z...'!F37</f>
        <v>0</v>
      </c>
      <c r="BC101" s="137">
        <f>'PS01-01 - Zabezpečovací z...'!F38</f>
        <v>0</v>
      </c>
      <c r="BD101" s="139">
        <f>'PS01-01 - Zabezpečovací z...'!F39</f>
        <v>0</v>
      </c>
      <c r="BE101" s="4"/>
      <c r="BT101" s="140" t="s">
        <v>86</v>
      </c>
      <c r="BV101" s="140" t="s">
        <v>78</v>
      </c>
      <c r="BW101" s="140" t="s">
        <v>104</v>
      </c>
      <c r="BX101" s="140" t="s">
        <v>100</v>
      </c>
      <c r="CL101" s="140" t="s">
        <v>1</v>
      </c>
    </row>
    <row r="102" s="4" customFormat="1" ht="16.5" customHeight="1">
      <c r="A102" s="118" t="s">
        <v>80</v>
      </c>
      <c r="B102" s="69"/>
      <c r="C102" s="132"/>
      <c r="D102" s="132"/>
      <c r="E102" s="133" t="s">
        <v>105</v>
      </c>
      <c r="F102" s="133"/>
      <c r="G102" s="133"/>
      <c r="H102" s="133"/>
      <c r="I102" s="133"/>
      <c r="J102" s="132"/>
      <c r="K102" s="133" t="s">
        <v>88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'PS01-02 - Zemní práce'!J32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103</v>
      </c>
      <c r="AR102" s="71"/>
      <c r="AS102" s="136">
        <v>0</v>
      </c>
      <c r="AT102" s="137">
        <f>ROUND(SUM(AV102:AW102),2)</f>
        <v>0</v>
      </c>
      <c r="AU102" s="138">
        <f>'PS01-02 - Zemní práce'!P124</f>
        <v>0</v>
      </c>
      <c r="AV102" s="137">
        <f>'PS01-02 - Zemní práce'!J35</f>
        <v>0</v>
      </c>
      <c r="AW102" s="137">
        <f>'PS01-02 - Zemní práce'!J36</f>
        <v>0</v>
      </c>
      <c r="AX102" s="137">
        <f>'PS01-02 - Zemní práce'!J37</f>
        <v>0</v>
      </c>
      <c r="AY102" s="137">
        <f>'PS01-02 - Zemní práce'!J38</f>
        <v>0</v>
      </c>
      <c r="AZ102" s="137">
        <f>'PS01-02 - Zemní práce'!F35</f>
        <v>0</v>
      </c>
      <c r="BA102" s="137">
        <f>'PS01-02 - Zemní práce'!F36</f>
        <v>0</v>
      </c>
      <c r="BB102" s="137">
        <f>'PS01-02 - Zemní práce'!F37</f>
        <v>0</v>
      </c>
      <c r="BC102" s="137">
        <f>'PS01-02 - Zemní práce'!F38</f>
        <v>0</v>
      </c>
      <c r="BD102" s="139">
        <f>'PS01-02 - Zemní práce'!F39</f>
        <v>0</v>
      </c>
      <c r="BE102" s="4"/>
      <c r="BT102" s="140" t="s">
        <v>86</v>
      </c>
      <c r="BV102" s="140" t="s">
        <v>78</v>
      </c>
      <c r="BW102" s="140" t="s">
        <v>106</v>
      </c>
      <c r="BX102" s="140" t="s">
        <v>100</v>
      </c>
      <c r="CL102" s="140" t="s">
        <v>1</v>
      </c>
    </row>
    <row r="103" s="4" customFormat="1" ht="16.5" customHeight="1">
      <c r="A103" s="118" t="s">
        <v>80</v>
      </c>
      <c r="B103" s="69"/>
      <c r="C103" s="132"/>
      <c r="D103" s="132"/>
      <c r="E103" s="133" t="s">
        <v>107</v>
      </c>
      <c r="F103" s="133"/>
      <c r="G103" s="133"/>
      <c r="H103" s="133"/>
      <c r="I103" s="133"/>
      <c r="J103" s="132"/>
      <c r="K103" s="133" t="s">
        <v>108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'PS01-03 - VRN'!J32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103</v>
      </c>
      <c r="AR103" s="71"/>
      <c r="AS103" s="136">
        <v>0</v>
      </c>
      <c r="AT103" s="137">
        <f>ROUND(SUM(AV103:AW103),2)</f>
        <v>0</v>
      </c>
      <c r="AU103" s="138">
        <f>'PS01-03 - VRN'!P124</f>
        <v>0</v>
      </c>
      <c r="AV103" s="137">
        <f>'PS01-03 - VRN'!J35</f>
        <v>0</v>
      </c>
      <c r="AW103" s="137">
        <f>'PS01-03 - VRN'!J36</f>
        <v>0</v>
      </c>
      <c r="AX103" s="137">
        <f>'PS01-03 - VRN'!J37</f>
        <v>0</v>
      </c>
      <c r="AY103" s="137">
        <f>'PS01-03 - VRN'!J38</f>
        <v>0</v>
      </c>
      <c r="AZ103" s="137">
        <f>'PS01-03 - VRN'!F35</f>
        <v>0</v>
      </c>
      <c r="BA103" s="137">
        <f>'PS01-03 - VRN'!F36</f>
        <v>0</v>
      </c>
      <c r="BB103" s="137">
        <f>'PS01-03 - VRN'!F37</f>
        <v>0</v>
      </c>
      <c r="BC103" s="137">
        <f>'PS01-03 - VRN'!F38</f>
        <v>0</v>
      </c>
      <c r="BD103" s="139">
        <f>'PS01-03 - VRN'!F39</f>
        <v>0</v>
      </c>
      <c r="BE103" s="4"/>
      <c r="BT103" s="140" t="s">
        <v>86</v>
      </c>
      <c r="BV103" s="140" t="s">
        <v>78</v>
      </c>
      <c r="BW103" s="140" t="s">
        <v>109</v>
      </c>
      <c r="BX103" s="140" t="s">
        <v>100</v>
      </c>
      <c r="CL103" s="140" t="s">
        <v>1</v>
      </c>
    </row>
    <row r="104" s="7" customFormat="1" ht="16.5" customHeight="1">
      <c r="A104" s="7"/>
      <c r="B104" s="119"/>
      <c r="C104" s="120"/>
      <c r="D104" s="121" t="s">
        <v>110</v>
      </c>
      <c r="E104" s="121"/>
      <c r="F104" s="121"/>
      <c r="G104" s="121"/>
      <c r="H104" s="121"/>
      <c r="I104" s="122"/>
      <c r="J104" s="121" t="s">
        <v>111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31">
        <f>ROUND(SUM(AG105:AG107),2)</f>
        <v>0</v>
      </c>
      <c r="AH104" s="122"/>
      <c r="AI104" s="122"/>
      <c r="AJ104" s="122"/>
      <c r="AK104" s="122"/>
      <c r="AL104" s="122"/>
      <c r="AM104" s="122"/>
      <c r="AN104" s="123">
        <f>SUM(AG104,AT104)</f>
        <v>0</v>
      </c>
      <c r="AO104" s="122"/>
      <c r="AP104" s="122"/>
      <c r="AQ104" s="124" t="s">
        <v>99</v>
      </c>
      <c r="AR104" s="125"/>
      <c r="AS104" s="126">
        <f>ROUND(SUM(AS105:AS107),2)</f>
        <v>0</v>
      </c>
      <c r="AT104" s="127">
        <f>ROUND(SUM(AV104:AW104),2)</f>
        <v>0</v>
      </c>
      <c r="AU104" s="128">
        <f>ROUND(SUM(AU105:AU107),5)</f>
        <v>0</v>
      </c>
      <c r="AV104" s="127">
        <f>ROUND(AZ104*L29,2)</f>
        <v>0</v>
      </c>
      <c r="AW104" s="127">
        <f>ROUND(BA104*L30,2)</f>
        <v>0</v>
      </c>
      <c r="AX104" s="127">
        <f>ROUND(BB104*L29,2)</f>
        <v>0</v>
      </c>
      <c r="AY104" s="127">
        <f>ROUND(BC104*L30,2)</f>
        <v>0</v>
      </c>
      <c r="AZ104" s="127">
        <f>ROUND(SUM(AZ105:AZ107),2)</f>
        <v>0</v>
      </c>
      <c r="BA104" s="127">
        <f>ROUND(SUM(BA105:BA107),2)</f>
        <v>0</v>
      </c>
      <c r="BB104" s="127">
        <f>ROUND(SUM(BB105:BB107),2)</f>
        <v>0</v>
      </c>
      <c r="BC104" s="127">
        <f>ROUND(SUM(BC105:BC107),2)</f>
        <v>0</v>
      </c>
      <c r="BD104" s="129">
        <f>ROUND(SUM(BD105:BD107),2)</f>
        <v>0</v>
      </c>
      <c r="BE104" s="7"/>
      <c r="BS104" s="130" t="s">
        <v>75</v>
      </c>
      <c r="BT104" s="130" t="s">
        <v>84</v>
      </c>
      <c r="BU104" s="130" t="s">
        <v>77</v>
      </c>
      <c r="BV104" s="130" t="s">
        <v>78</v>
      </c>
      <c r="BW104" s="130" t="s">
        <v>112</v>
      </c>
      <c r="BX104" s="130" t="s">
        <v>5</v>
      </c>
      <c r="CL104" s="130" t="s">
        <v>1</v>
      </c>
      <c r="CM104" s="130" t="s">
        <v>86</v>
      </c>
    </row>
    <row r="105" s="4" customFormat="1" ht="16.5" customHeight="1">
      <c r="A105" s="118" t="s">
        <v>80</v>
      </c>
      <c r="B105" s="69"/>
      <c r="C105" s="132"/>
      <c r="D105" s="132"/>
      <c r="E105" s="133" t="s">
        <v>113</v>
      </c>
      <c r="F105" s="133"/>
      <c r="G105" s="133"/>
      <c r="H105" s="133"/>
      <c r="I105" s="133"/>
      <c r="J105" s="132"/>
      <c r="K105" s="133" t="s">
        <v>102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'PS02-01 - Zabezpečovací z...'!J32</f>
        <v>0</v>
      </c>
      <c r="AH105" s="132"/>
      <c r="AI105" s="132"/>
      <c r="AJ105" s="132"/>
      <c r="AK105" s="132"/>
      <c r="AL105" s="132"/>
      <c r="AM105" s="132"/>
      <c r="AN105" s="134">
        <f>SUM(AG105,AT105)</f>
        <v>0</v>
      </c>
      <c r="AO105" s="132"/>
      <c r="AP105" s="132"/>
      <c r="AQ105" s="135" t="s">
        <v>103</v>
      </c>
      <c r="AR105" s="71"/>
      <c r="AS105" s="136">
        <v>0</v>
      </c>
      <c r="AT105" s="137">
        <f>ROUND(SUM(AV105:AW105),2)</f>
        <v>0</v>
      </c>
      <c r="AU105" s="138">
        <f>'PS02-01 - Zabezpečovací z...'!P127</f>
        <v>0</v>
      </c>
      <c r="AV105" s="137">
        <f>'PS02-01 - Zabezpečovací z...'!J35</f>
        <v>0</v>
      </c>
      <c r="AW105" s="137">
        <f>'PS02-01 - Zabezpečovací z...'!J36</f>
        <v>0</v>
      </c>
      <c r="AX105" s="137">
        <f>'PS02-01 - Zabezpečovací z...'!J37</f>
        <v>0</v>
      </c>
      <c r="AY105" s="137">
        <f>'PS02-01 - Zabezpečovací z...'!J38</f>
        <v>0</v>
      </c>
      <c r="AZ105" s="137">
        <f>'PS02-01 - Zabezpečovací z...'!F35</f>
        <v>0</v>
      </c>
      <c r="BA105" s="137">
        <f>'PS02-01 - Zabezpečovací z...'!F36</f>
        <v>0</v>
      </c>
      <c r="BB105" s="137">
        <f>'PS02-01 - Zabezpečovací z...'!F37</f>
        <v>0</v>
      </c>
      <c r="BC105" s="137">
        <f>'PS02-01 - Zabezpečovací z...'!F38</f>
        <v>0</v>
      </c>
      <c r="BD105" s="139">
        <f>'PS02-01 - Zabezpečovací z...'!F39</f>
        <v>0</v>
      </c>
      <c r="BE105" s="4"/>
      <c r="BT105" s="140" t="s">
        <v>86</v>
      </c>
      <c r="BV105" s="140" t="s">
        <v>78</v>
      </c>
      <c r="BW105" s="140" t="s">
        <v>114</v>
      </c>
      <c r="BX105" s="140" t="s">
        <v>112</v>
      </c>
      <c r="CL105" s="140" t="s">
        <v>1</v>
      </c>
    </row>
    <row r="106" s="4" customFormat="1" ht="16.5" customHeight="1">
      <c r="A106" s="118" t="s">
        <v>80</v>
      </c>
      <c r="B106" s="69"/>
      <c r="C106" s="132"/>
      <c r="D106" s="132"/>
      <c r="E106" s="133" t="s">
        <v>115</v>
      </c>
      <c r="F106" s="133"/>
      <c r="G106" s="133"/>
      <c r="H106" s="133"/>
      <c r="I106" s="133"/>
      <c r="J106" s="132"/>
      <c r="K106" s="133" t="s">
        <v>88</v>
      </c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4">
        <f>'PS02-02 - Zemní práce'!J32</f>
        <v>0</v>
      </c>
      <c r="AH106" s="132"/>
      <c r="AI106" s="132"/>
      <c r="AJ106" s="132"/>
      <c r="AK106" s="132"/>
      <c r="AL106" s="132"/>
      <c r="AM106" s="132"/>
      <c r="AN106" s="134">
        <f>SUM(AG106,AT106)</f>
        <v>0</v>
      </c>
      <c r="AO106" s="132"/>
      <c r="AP106" s="132"/>
      <c r="AQ106" s="135" t="s">
        <v>103</v>
      </c>
      <c r="AR106" s="71"/>
      <c r="AS106" s="136">
        <v>0</v>
      </c>
      <c r="AT106" s="137">
        <f>ROUND(SUM(AV106:AW106),2)</f>
        <v>0</v>
      </c>
      <c r="AU106" s="138">
        <f>'PS02-02 - Zemní práce'!P124</f>
        <v>0</v>
      </c>
      <c r="AV106" s="137">
        <f>'PS02-02 - Zemní práce'!J35</f>
        <v>0</v>
      </c>
      <c r="AW106" s="137">
        <f>'PS02-02 - Zemní práce'!J36</f>
        <v>0</v>
      </c>
      <c r="AX106" s="137">
        <f>'PS02-02 - Zemní práce'!J37</f>
        <v>0</v>
      </c>
      <c r="AY106" s="137">
        <f>'PS02-02 - Zemní práce'!J38</f>
        <v>0</v>
      </c>
      <c r="AZ106" s="137">
        <f>'PS02-02 - Zemní práce'!F35</f>
        <v>0</v>
      </c>
      <c r="BA106" s="137">
        <f>'PS02-02 - Zemní práce'!F36</f>
        <v>0</v>
      </c>
      <c r="BB106" s="137">
        <f>'PS02-02 - Zemní práce'!F37</f>
        <v>0</v>
      </c>
      <c r="BC106" s="137">
        <f>'PS02-02 - Zemní práce'!F38</f>
        <v>0</v>
      </c>
      <c r="BD106" s="139">
        <f>'PS02-02 - Zemní práce'!F39</f>
        <v>0</v>
      </c>
      <c r="BE106" s="4"/>
      <c r="BT106" s="140" t="s">
        <v>86</v>
      </c>
      <c r="BV106" s="140" t="s">
        <v>78</v>
      </c>
      <c r="BW106" s="140" t="s">
        <v>116</v>
      </c>
      <c r="BX106" s="140" t="s">
        <v>112</v>
      </c>
      <c r="CL106" s="140" t="s">
        <v>1</v>
      </c>
    </row>
    <row r="107" s="4" customFormat="1" ht="16.5" customHeight="1">
      <c r="A107" s="118" t="s">
        <v>80</v>
      </c>
      <c r="B107" s="69"/>
      <c r="C107" s="132"/>
      <c r="D107" s="132"/>
      <c r="E107" s="133" t="s">
        <v>117</v>
      </c>
      <c r="F107" s="133"/>
      <c r="G107" s="133"/>
      <c r="H107" s="133"/>
      <c r="I107" s="133"/>
      <c r="J107" s="132"/>
      <c r="K107" s="133" t="s">
        <v>108</v>
      </c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4">
        <f>'PS02-03 - VRN'!J32</f>
        <v>0</v>
      </c>
      <c r="AH107" s="132"/>
      <c r="AI107" s="132"/>
      <c r="AJ107" s="132"/>
      <c r="AK107" s="132"/>
      <c r="AL107" s="132"/>
      <c r="AM107" s="132"/>
      <c r="AN107" s="134">
        <f>SUM(AG107,AT107)</f>
        <v>0</v>
      </c>
      <c r="AO107" s="132"/>
      <c r="AP107" s="132"/>
      <c r="AQ107" s="135" t="s">
        <v>103</v>
      </c>
      <c r="AR107" s="71"/>
      <c r="AS107" s="136">
        <v>0</v>
      </c>
      <c r="AT107" s="137">
        <f>ROUND(SUM(AV107:AW107),2)</f>
        <v>0</v>
      </c>
      <c r="AU107" s="138">
        <f>'PS02-03 - VRN'!P124</f>
        <v>0</v>
      </c>
      <c r="AV107" s="137">
        <f>'PS02-03 - VRN'!J35</f>
        <v>0</v>
      </c>
      <c r="AW107" s="137">
        <f>'PS02-03 - VRN'!J36</f>
        <v>0</v>
      </c>
      <c r="AX107" s="137">
        <f>'PS02-03 - VRN'!J37</f>
        <v>0</v>
      </c>
      <c r="AY107" s="137">
        <f>'PS02-03 - VRN'!J38</f>
        <v>0</v>
      </c>
      <c r="AZ107" s="137">
        <f>'PS02-03 - VRN'!F35</f>
        <v>0</v>
      </c>
      <c r="BA107" s="137">
        <f>'PS02-03 - VRN'!F36</f>
        <v>0</v>
      </c>
      <c r="BB107" s="137">
        <f>'PS02-03 - VRN'!F37</f>
        <v>0</v>
      </c>
      <c r="BC107" s="137">
        <f>'PS02-03 - VRN'!F38</f>
        <v>0</v>
      </c>
      <c r="BD107" s="139">
        <f>'PS02-03 - VRN'!F39</f>
        <v>0</v>
      </c>
      <c r="BE107" s="4"/>
      <c r="BT107" s="140" t="s">
        <v>86</v>
      </c>
      <c r="BV107" s="140" t="s">
        <v>78</v>
      </c>
      <c r="BW107" s="140" t="s">
        <v>118</v>
      </c>
      <c r="BX107" s="140" t="s">
        <v>112</v>
      </c>
      <c r="CL107" s="140" t="s">
        <v>1</v>
      </c>
    </row>
    <row r="108" s="7" customFormat="1" ht="16.5" customHeight="1">
      <c r="A108" s="7"/>
      <c r="B108" s="119"/>
      <c r="C108" s="120"/>
      <c r="D108" s="121" t="s">
        <v>119</v>
      </c>
      <c r="E108" s="121"/>
      <c r="F108" s="121"/>
      <c r="G108" s="121"/>
      <c r="H108" s="121"/>
      <c r="I108" s="122"/>
      <c r="J108" s="121" t="s">
        <v>120</v>
      </c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31">
        <f>ROUND(SUM(AG109:AG111),2)</f>
        <v>0</v>
      </c>
      <c r="AH108" s="122"/>
      <c r="AI108" s="122"/>
      <c r="AJ108" s="122"/>
      <c r="AK108" s="122"/>
      <c r="AL108" s="122"/>
      <c r="AM108" s="122"/>
      <c r="AN108" s="123">
        <f>SUM(AG108,AT108)</f>
        <v>0</v>
      </c>
      <c r="AO108" s="122"/>
      <c r="AP108" s="122"/>
      <c r="AQ108" s="124" t="s">
        <v>99</v>
      </c>
      <c r="AR108" s="125"/>
      <c r="AS108" s="126">
        <f>ROUND(SUM(AS109:AS111),2)</f>
        <v>0</v>
      </c>
      <c r="AT108" s="127">
        <f>ROUND(SUM(AV108:AW108),2)</f>
        <v>0</v>
      </c>
      <c r="AU108" s="128">
        <f>ROUND(SUM(AU109:AU111),5)</f>
        <v>0</v>
      </c>
      <c r="AV108" s="127">
        <f>ROUND(AZ108*L29,2)</f>
        <v>0</v>
      </c>
      <c r="AW108" s="127">
        <f>ROUND(BA108*L30,2)</f>
        <v>0</v>
      </c>
      <c r="AX108" s="127">
        <f>ROUND(BB108*L29,2)</f>
        <v>0</v>
      </c>
      <c r="AY108" s="127">
        <f>ROUND(BC108*L30,2)</f>
        <v>0</v>
      </c>
      <c r="AZ108" s="127">
        <f>ROUND(SUM(AZ109:AZ111),2)</f>
        <v>0</v>
      </c>
      <c r="BA108" s="127">
        <f>ROUND(SUM(BA109:BA111),2)</f>
        <v>0</v>
      </c>
      <c r="BB108" s="127">
        <f>ROUND(SUM(BB109:BB111),2)</f>
        <v>0</v>
      </c>
      <c r="BC108" s="127">
        <f>ROUND(SUM(BC109:BC111),2)</f>
        <v>0</v>
      </c>
      <c r="BD108" s="129">
        <f>ROUND(SUM(BD109:BD111),2)</f>
        <v>0</v>
      </c>
      <c r="BE108" s="7"/>
      <c r="BS108" s="130" t="s">
        <v>75</v>
      </c>
      <c r="BT108" s="130" t="s">
        <v>84</v>
      </c>
      <c r="BU108" s="130" t="s">
        <v>77</v>
      </c>
      <c r="BV108" s="130" t="s">
        <v>78</v>
      </c>
      <c r="BW108" s="130" t="s">
        <v>121</v>
      </c>
      <c r="BX108" s="130" t="s">
        <v>5</v>
      </c>
      <c r="CL108" s="130" t="s">
        <v>1</v>
      </c>
      <c r="CM108" s="130" t="s">
        <v>86</v>
      </c>
    </row>
    <row r="109" s="4" customFormat="1" ht="16.5" customHeight="1">
      <c r="A109" s="118" t="s">
        <v>80</v>
      </c>
      <c r="B109" s="69"/>
      <c r="C109" s="132"/>
      <c r="D109" s="132"/>
      <c r="E109" s="133" t="s">
        <v>122</v>
      </c>
      <c r="F109" s="133"/>
      <c r="G109" s="133"/>
      <c r="H109" s="133"/>
      <c r="I109" s="133"/>
      <c r="J109" s="132"/>
      <c r="K109" s="133" t="s">
        <v>102</v>
      </c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4">
        <f>'PS03-01 - Zabezpečovací z...'!J32</f>
        <v>0</v>
      </c>
      <c r="AH109" s="132"/>
      <c r="AI109" s="132"/>
      <c r="AJ109" s="132"/>
      <c r="AK109" s="132"/>
      <c r="AL109" s="132"/>
      <c r="AM109" s="132"/>
      <c r="AN109" s="134">
        <f>SUM(AG109,AT109)</f>
        <v>0</v>
      </c>
      <c r="AO109" s="132"/>
      <c r="AP109" s="132"/>
      <c r="AQ109" s="135" t="s">
        <v>103</v>
      </c>
      <c r="AR109" s="71"/>
      <c r="AS109" s="136">
        <v>0</v>
      </c>
      <c r="AT109" s="137">
        <f>ROUND(SUM(AV109:AW109),2)</f>
        <v>0</v>
      </c>
      <c r="AU109" s="138">
        <f>'PS03-01 - Zabezpečovací z...'!P126</f>
        <v>0</v>
      </c>
      <c r="AV109" s="137">
        <f>'PS03-01 - Zabezpečovací z...'!J35</f>
        <v>0</v>
      </c>
      <c r="AW109" s="137">
        <f>'PS03-01 - Zabezpečovací z...'!J36</f>
        <v>0</v>
      </c>
      <c r="AX109" s="137">
        <f>'PS03-01 - Zabezpečovací z...'!J37</f>
        <v>0</v>
      </c>
      <c r="AY109" s="137">
        <f>'PS03-01 - Zabezpečovací z...'!J38</f>
        <v>0</v>
      </c>
      <c r="AZ109" s="137">
        <f>'PS03-01 - Zabezpečovací z...'!F35</f>
        <v>0</v>
      </c>
      <c r="BA109" s="137">
        <f>'PS03-01 - Zabezpečovací z...'!F36</f>
        <v>0</v>
      </c>
      <c r="BB109" s="137">
        <f>'PS03-01 - Zabezpečovací z...'!F37</f>
        <v>0</v>
      </c>
      <c r="BC109" s="137">
        <f>'PS03-01 - Zabezpečovací z...'!F38</f>
        <v>0</v>
      </c>
      <c r="BD109" s="139">
        <f>'PS03-01 - Zabezpečovací z...'!F39</f>
        <v>0</v>
      </c>
      <c r="BE109" s="4"/>
      <c r="BT109" s="140" t="s">
        <v>86</v>
      </c>
      <c r="BV109" s="140" t="s">
        <v>78</v>
      </c>
      <c r="BW109" s="140" t="s">
        <v>123</v>
      </c>
      <c r="BX109" s="140" t="s">
        <v>121</v>
      </c>
      <c r="CL109" s="140" t="s">
        <v>1</v>
      </c>
    </row>
    <row r="110" s="4" customFormat="1" ht="16.5" customHeight="1">
      <c r="A110" s="118" t="s">
        <v>80</v>
      </c>
      <c r="B110" s="69"/>
      <c r="C110" s="132"/>
      <c r="D110" s="132"/>
      <c r="E110" s="133" t="s">
        <v>124</v>
      </c>
      <c r="F110" s="133"/>
      <c r="G110" s="133"/>
      <c r="H110" s="133"/>
      <c r="I110" s="133"/>
      <c r="J110" s="132"/>
      <c r="K110" s="133" t="s">
        <v>88</v>
      </c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4">
        <f>'PS03-02 - Zemní práce'!J32</f>
        <v>0</v>
      </c>
      <c r="AH110" s="132"/>
      <c r="AI110" s="132"/>
      <c r="AJ110" s="132"/>
      <c r="AK110" s="132"/>
      <c r="AL110" s="132"/>
      <c r="AM110" s="132"/>
      <c r="AN110" s="134">
        <f>SUM(AG110,AT110)</f>
        <v>0</v>
      </c>
      <c r="AO110" s="132"/>
      <c r="AP110" s="132"/>
      <c r="AQ110" s="135" t="s">
        <v>103</v>
      </c>
      <c r="AR110" s="71"/>
      <c r="AS110" s="136">
        <v>0</v>
      </c>
      <c r="AT110" s="137">
        <f>ROUND(SUM(AV110:AW110),2)</f>
        <v>0</v>
      </c>
      <c r="AU110" s="138">
        <f>'PS03-02 - Zemní práce'!P124</f>
        <v>0</v>
      </c>
      <c r="AV110" s="137">
        <f>'PS03-02 - Zemní práce'!J35</f>
        <v>0</v>
      </c>
      <c r="AW110" s="137">
        <f>'PS03-02 - Zemní práce'!J36</f>
        <v>0</v>
      </c>
      <c r="AX110" s="137">
        <f>'PS03-02 - Zemní práce'!J37</f>
        <v>0</v>
      </c>
      <c r="AY110" s="137">
        <f>'PS03-02 - Zemní práce'!J38</f>
        <v>0</v>
      </c>
      <c r="AZ110" s="137">
        <f>'PS03-02 - Zemní práce'!F35</f>
        <v>0</v>
      </c>
      <c r="BA110" s="137">
        <f>'PS03-02 - Zemní práce'!F36</f>
        <v>0</v>
      </c>
      <c r="BB110" s="137">
        <f>'PS03-02 - Zemní práce'!F37</f>
        <v>0</v>
      </c>
      <c r="BC110" s="137">
        <f>'PS03-02 - Zemní práce'!F38</f>
        <v>0</v>
      </c>
      <c r="BD110" s="139">
        <f>'PS03-02 - Zemní práce'!F39</f>
        <v>0</v>
      </c>
      <c r="BE110" s="4"/>
      <c r="BT110" s="140" t="s">
        <v>86</v>
      </c>
      <c r="BV110" s="140" t="s">
        <v>78</v>
      </c>
      <c r="BW110" s="140" t="s">
        <v>125</v>
      </c>
      <c r="BX110" s="140" t="s">
        <v>121</v>
      </c>
      <c r="CL110" s="140" t="s">
        <v>1</v>
      </c>
    </row>
    <row r="111" s="4" customFormat="1" ht="16.5" customHeight="1">
      <c r="A111" s="118" t="s">
        <v>80</v>
      </c>
      <c r="B111" s="69"/>
      <c r="C111" s="132"/>
      <c r="D111" s="132"/>
      <c r="E111" s="133" t="s">
        <v>126</v>
      </c>
      <c r="F111" s="133"/>
      <c r="G111" s="133"/>
      <c r="H111" s="133"/>
      <c r="I111" s="133"/>
      <c r="J111" s="132"/>
      <c r="K111" s="133" t="s">
        <v>108</v>
      </c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4">
        <f>'PS03-03 - VRN'!J32</f>
        <v>0</v>
      </c>
      <c r="AH111" s="132"/>
      <c r="AI111" s="132"/>
      <c r="AJ111" s="132"/>
      <c r="AK111" s="132"/>
      <c r="AL111" s="132"/>
      <c r="AM111" s="132"/>
      <c r="AN111" s="134">
        <f>SUM(AG111,AT111)</f>
        <v>0</v>
      </c>
      <c r="AO111" s="132"/>
      <c r="AP111" s="132"/>
      <c r="AQ111" s="135" t="s">
        <v>103</v>
      </c>
      <c r="AR111" s="71"/>
      <c r="AS111" s="141">
        <v>0</v>
      </c>
      <c r="AT111" s="142">
        <f>ROUND(SUM(AV111:AW111),2)</f>
        <v>0</v>
      </c>
      <c r="AU111" s="143">
        <f>'PS03-03 - VRN'!P123</f>
        <v>0</v>
      </c>
      <c r="AV111" s="142">
        <f>'PS03-03 - VRN'!J35</f>
        <v>0</v>
      </c>
      <c r="AW111" s="142">
        <f>'PS03-03 - VRN'!J36</f>
        <v>0</v>
      </c>
      <c r="AX111" s="142">
        <f>'PS03-03 - VRN'!J37</f>
        <v>0</v>
      </c>
      <c r="AY111" s="142">
        <f>'PS03-03 - VRN'!J38</f>
        <v>0</v>
      </c>
      <c r="AZ111" s="142">
        <f>'PS03-03 - VRN'!F35</f>
        <v>0</v>
      </c>
      <c r="BA111" s="142">
        <f>'PS03-03 - VRN'!F36</f>
        <v>0</v>
      </c>
      <c r="BB111" s="142">
        <f>'PS03-03 - VRN'!F37</f>
        <v>0</v>
      </c>
      <c r="BC111" s="142">
        <f>'PS03-03 - VRN'!F38</f>
        <v>0</v>
      </c>
      <c r="BD111" s="144">
        <f>'PS03-03 - VRN'!F39</f>
        <v>0</v>
      </c>
      <c r="BE111" s="4"/>
      <c r="BT111" s="140" t="s">
        <v>86</v>
      </c>
      <c r="BV111" s="140" t="s">
        <v>78</v>
      </c>
      <c r="BW111" s="140" t="s">
        <v>127</v>
      </c>
      <c r="BX111" s="140" t="s">
        <v>121</v>
      </c>
      <c r="CL111" s="140" t="s">
        <v>1</v>
      </c>
    </row>
    <row r="112" s="2" customFormat="1" ht="30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39"/>
      <c r="AP112" s="39"/>
      <c r="AQ112" s="39"/>
      <c r="AR112" s="43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</row>
    <row r="113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43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</row>
  </sheetData>
  <sheetProtection sheet="1" formatColumns="0" formatRows="0" objects="1" scenarios="1" spinCount="100000" saltValue="zQ//NEqMp6PqIIx4hodMqOqG0HQwaFbl57xRULn9M/4DXtHN15IaL7nmAlQnabNUEFeFHiXEHCpYDigVWMX2gQ==" hashValue="UgX4b1vFnJG3wLHE/56GWitGNatbGk0vA9esOwm+gkONDo++n7J6tIgezBleF/WHjUFQXvPYGgHVRXKXqmFeRg==" algorithmName="SHA-512" password="CC35"/>
  <mergeCells count="106">
    <mergeCell ref="C92:G92"/>
    <mergeCell ref="D96:H96"/>
    <mergeCell ref="D98:H98"/>
    <mergeCell ref="D95:H95"/>
    <mergeCell ref="D100:H100"/>
    <mergeCell ref="D104:H104"/>
    <mergeCell ref="D97:H97"/>
    <mergeCell ref="D99:H99"/>
    <mergeCell ref="E102:I102"/>
    <mergeCell ref="E103:I103"/>
    <mergeCell ref="E101:I101"/>
    <mergeCell ref="I92:AF92"/>
    <mergeCell ref="J99:AF99"/>
    <mergeCell ref="J100:AF100"/>
    <mergeCell ref="J104:AF104"/>
    <mergeCell ref="J95:AF95"/>
    <mergeCell ref="J98:AF98"/>
    <mergeCell ref="J96:AF96"/>
    <mergeCell ref="J97:AF97"/>
    <mergeCell ref="K102:AF102"/>
    <mergeCell ref="K101:AF101"/>
    <mergeCell ref="K103:AF103"/>
    <mergeCell ref="L85:AJ85"/>
    <mergeCell ref="E105:I105"/>
    <mergeCell ref="K105:AF105"/>
    <mergeCell ref="E106:I106"/>
    <mergeCell ref="K106:AF106"/>
    <mergeCell ref="E107:I107"/>
    <mergeCell ref="K107:AF107"/>
    <mergeCell ref="D108:H108"/>
    <mergeCell ref="J108:AF108"/>
    <mergeCell ref="E109:I109"/>
    <mergeCell ref="K109:AF109"/>
    <mergeCell ref="E110:I110"/>
    <mergeCell ref="K110:AF110"/>
    <mergeCell ref="E111:I111"/>
    <mergeCell ref="K111:AF111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96:AM96"/>
    <mergeCell ref="AG103:AM103"/>
    <mergeCell ref="AG95:AM95"/>
    <mergeCell ref="AG98:AM98"/>
    <mergeCell ref="AG102:AM102"/>
    <mergeCell ref="AG99:AM99"/>
    <mergeCell ref="AG92:AM92"/>
    <mergeCell ref="AG104:AM104"/>
    <mergeCell ref="AG100:AM100"/>
    <mergeCell ref="AG101:AM101"/>
    <mergeCell ref="AG97:AM97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G94:AM94"/>
    <mergeCell ref="AN94:AP94"/>
  </mergeCells>
  <hyperlinks>
    <hyperlink ref="A95" location="'2203068-01_SO01.1 - Elekt...'!C2" display="/"/>
    <hyperlink ref="A96" location="'2203068-01_SO01.2 - Zemní...'!C2" display="/"/>
    <hyperlink ref="A97" location="'2203068-01_SO02.1 - Elekt...'!C2" display="/"/>
    <hyperlink ref="A98" location="'2203068-01_SO02.2 - Zemní...'!C2" display="/"/>
    <hyperlink ref="A99" location="'2003068-01_SO06 - Demolic...'!C2" display="/"/>
    <hyperlink ref="A101" location="'PS01-01 - Zabezpečovací z...'!C2" display="/"/>
    <hyperlink ref="A102" location="'PS01-02 - Zemní práce'!C2" display="/"/>
    <hyperlink ref="A103" location="'PS01-03 - VRN'!C2" display="/"/>
    <hyperlink ref="A105" location="'PS02-01 - Zabezpečovací z...'!C2" display="/"/>
    <hyperlink ref="A106" location="'PS02-02 - Zemní práce'!C2" display="/"/>
    <hyperlink ref="A107" location="'PS02-03 - VRN'!C2" display="/"/>
    <hyperlink ref="A109" location="'PS03-01 - Zabezpečovací z...'!C2" display="/"/>
    <hyperlink ref="A110" location="'PS03-02 - Zemní práce'!C2" display="/"/>
    <hyperlink ref="A111" location="'PS03-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1" customFormat="1" ht="12" customHeight="1">
      <c r="B8" s="19"/>
      <c r="D8" s="149" t="s">
        <v>129</v>
      </c>
      <c r="L8" s="19"/>
    </row>
    <row r="9" s="2" customFormat="1" ht="16.5" customHeight="1">
      <c r="A9" s="37"/>
      <c r="B9" s="43"/>
      <c r="C9" s="37"/>
      <c r="D9" s="37"/>
      <c r="E9" s="150" t="s">
        <v>1059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566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1060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568</v>
      </c>
      <c r="G14" s="37"/>
      <c r="H14" s="37"/>
      <c r="I14" s="149" t="s">
        <v>22</v>
      </c>
      <c r="J14" s="152" t="str">
        <f>'Rekapitulace stavby'!AN8</f>
        <v>15. 12. 2022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569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ROUND((SUM(BE127:BE372)),  2)</f>
        <v>0</v>
      </c>
      <c r="G35" s="37"/>
      <c r="H35" s="37"/>
      <c r="I35" s="163">
        <v>0.20999999999999999</v>
      </c>
      <c r="J35" s="162">
        <f>ROUND(((SUM(BE127:BE372))*I35),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ROUND((SUM(BF127:BF372)),  2)</f>
        <v>0</v>
      </c>
      <c r="G36" s="37"/>
      <c r="H36" s="37"/>
      <c r="I36" s="163">
        <v>0.14999999999999999</v>
      </c>
      <c r="J36" s="162">
        <f>ROUND(((SUM(BF127:BF372))*I36),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ROUND((SUM(BG127:BG372)),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ROUND((SUM(BH127:BH372)),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ROUND((SUM(BI127:BI372)),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1059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PS02-01 - Zabezpečovací zařízení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dle PS</v>
      </c>
      <c r="G91" s="39"/>
      <c r="H91" s="39"/>
      <c r="I91" s="31" t="s">
        <v>22</v>
      </c>
      <c r="J91" s="78" t="str">
        <f>IF(J14="","",J14)</f>
        <v>15. 12. 2022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 státní organizace</v>
      </c>
      <c r="G93" s="39"/>
      <c r="H93" s="39"/>
      <c r="I93" s="31" t="s">
        <v>30</v>
      </c>
      <c r="J93" s="35" t="str">
        <f>E23</f>
        <v>SB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Šimon Rebenda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134</v>
      </c>
      <c r="D96" s="184"/>
      <c r="E96" s="184"/>
      <c r="F96" s="184"/>
      <c r="G96" s="184"/>
      <c r="H96" s="184"/>
      <c r="I96" s="184"/>
      <c r="J96" s="185" t="s">
        <v>135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136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137</v>
      </c>
    </row>
    <row r="99" s="9" customFormat="1" ht="24.96" customHeight="1">
      <c r="A99" s="9"/>
      <c r="B99" s="187"/>
      <c r="C99" s="188"/>
      <c r="D99" s="189" t="s">
        <v>570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571</v>
      </c>
      <c r="E100" s="190"/>
      <c r="F100" s="190"/>
      <c r="G100" s="190"/>
      <c r="H100" s="190"/>
      <c r="I100" s="190"/>
      <c r="J100" s="191">
        <f>J213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572</v>
      </c>
      <c r="E101" s="190"/>
      <c r="F101" s="190"/>
      <c r="G101" s="190"/>
      <c r="H101" s="190"/>
      <c r="I101" s="190"/>
      <c r="J101" s="191">
        <f>J220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573</v>
      </c>
      <c r="E102" s="190"/>
      <c r="F102" s="190"/>
      <c r="G102" s="190"/>
      <c r="H102" s="190"/>
      <c r="I102" s="190"/>
      <c r="J102" s="191">
        <f>J247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575</v>
      </c>
      <c r="E103" s="190"/>
      <c r="F103" s="190"/>
      <c r="G103" s="190"/>
      <c r="H103" s="190"/>
      <c r="I103" s="190"/>
      <c r="J103" s="191">
        <f>J294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7"/>
      <c r="C104" s="188"/>
      <c r="D104" s="189" t="s">
        <v>574</v>
      </c>
      <c r="E104" s="190"/>
      <c r="F104" s="190"/>
      <c r="G104" s="190"/>
      <c r="H104" s="190"/>
      <c r="I104" s="190"/>
      <c r="J104" s="191">
        <f>J311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7"/>
      <c r="C105" s="188"/>
      <c r="D105" s="189" t="s">
        <v>140</v>
      </c>
      <c r="E105" s="190"/>
      <c r="F105" s="190"/>
      <c r="G105" s="190"/>
      <c r="H105" s="190"/>
      <c r="I105" s="190"/>
      <c r="J105" s="191">
        <f>J356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Oprava PZS na trati Valašské Meziříčí - Kojetín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129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1059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566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PS02-01 - Zabezpečovací zařízení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>dle PS</v>
      </c>
      <c r="G121" s="39"/>
      <c r="H121" s="39"/>
      <c r="I121" s="31" t="s">
        <v>22</v>
      </c>
      <c r="J121" s="78" t="str">
        <f>IF(J14="","",J14)</f>
        <v>15. 12. 2022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>Správa železnic, státní organizace</v>
      </c>
      <c r="G123" s="39"/>
      <c r="H123" s="39"/>
      <c r="I123" s="31" t="s">
        <v>30</v>
      </c>
      <c r="J123" s="35" t="str">
        <f>E23</f>
        <v>SB projekt s.r.o.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IF(E20="","",E20)</f>
        <v>Vyplň údaj</v>
      </c>
      <c r="G124" s="39"/>
      <c r="H124" s="39"/>
      <c r="I124" s="31" t="s">
        <v>33</v>
      </c>
      <c r="J124" s="35" t="str">
        <f>E26</f>
        <v>Šimon Rebenda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142</v>
      </c>
      <c r="D126" s="201" t="s">
        <v>61</v>
      </c>
      <c r="E126" s="201" t="s">
        <v>57</v>
      </c>
      <c r="F126" s="201" t="s">
        <v>58</v>
      </c>
      <c r="G126" s="201" t="s">
        <v>143</v>
      </c>
      <c r="H126" s="201" t="s">
        <v>144</v>
      </c>
      <c r="I126" s="201" t="s">
        <v>145</v>
      </c>
      <c r="J126" s="201" t="s">
        <v>135</v>
      </c>
      <c r="K126" s="202" t="s">
        <v>146</v>
      </c>
      <c r="L126" s="203"/>
      <c r="M126" s="99" t="s">
        <v>1</v>
      </c>
      <c r="N126" s="100" t="s">
        <v>40</v>
      </c>
      <c r="O126" s="100" t="s">
        <v>147</v>
      </c>
      <c r="P126" s="100" t="s">
        <v>148</v>
      </c>
      <c r="Q126" s="100" t="s">
        <v>149</v>
      </c>
      <c r="R126" s="100" t="s">
        <v>150</v>
      </c>
      <c r="S126" s="100" t="s">
        <v>151</v>
      </c>
      <c r="T126" s="101" t="s">
        <v>152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153</v>
      </c>
      <c r="D127" s="39"/>
      <c r="E127" s="39"/>
      <c r="F127" s="39"/>
      <c r="G127" s="39"/>
      <c r="H127" s="39"/>
      <c r="I127" s="39"/>
      <c r="J127" s="204">
        <f>BK127</f>
        <v>0</v>
      </c>
      <c r="K127" s="39"/>
      <c r="L127" s="43"/>
      <c r="M127" s="102"/>
      <c r="N127" s="205"/>
      <c r="O127" s="103"/>
      <c r="P127" s="206">
        <f>P128+P213+P220+P247+P294+P311+P356</f>
        <v>0</v>
      </c>
      <c r="Q127" s="103"/>
      <c r="R127" s="206">
        <f>R128+R213+R220+R247+R294+R311+R356</f>
        <v>0</v>
      </c>
      <c r="S127" s="103"/>
      <c r="T127" s="207">
        <f>T128+T213+T220+T247+T294+T311+T356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137</v>
      </c>
      <c r="BK127" s="208">
        <f>BK128+BK213+BK220+BK247+BK294+BK311+BK356</f>
        <v>0</v>
      </c>
    </row>
    <row r="128" s="12" customFormat="1" ht="25.92" customHeight="1">
      <c r="A128" s="12"/>
      <c r="B128" s="209"/>
      <c r="C128" s="210"/>
      <c r="D128" s="211" t="s">
        <v>75</v>
      </c>
      <c r="E128" s="212" t="s">
        <v>406</v>
      </c>
      <c r="F128" s="212" t="s">
        <v>576</v>
      </c>
      <c r="G128" s="210"/>
      <c r="H128" s="210"/>
      <c r="I128" s="213"/>
      <c r="J128" s="214">
        <f>BK128</f>
        <v>0</v>
      </c>
      <c r="K128" s="210"/>
      <c r="L128" s="215"/>
      <c r="M128" s="216"/>
      <c r="N128" s="217"/>
      <c r="O128" s="217"/>
      <c r="P128" s="218">
        <f>SUM(P129:P212)</f>
        <v>0</v>
      </c>
      <c r="Q128" s="217"/>
      <c r="R128" s="218">
        <f>SUM(R129:R212)</f>
        <v>0</v>
      </c>
      <c r="S128" s="217"/>
      <c r="T128" s="219">
        <f>SUM(T129:T212)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84</v>
      </c>
      <c r="AT128" s="221" t="s">
        <v>75</v>
      </c>
      <c r="AU128" s="221" t="s">
        <v>76</v>
      </c>
      <c r="AY128" s="220" t="s">
        <v>157</v>
      </c>
      <c r="BK128" s="222">
        <f>SUM(BK129:BK212)</f>
        <v>0</v>
      </c>
    </row>
    <row r="129" s="2" customFormat="1" ht="33" customHeight="1">
      <c r="A129" s="37"/>
      <c r="B129" s="38"/>
      <c r="C129" s="243" t="s">
        <v>84</v>
      </c>
      <c r="D129" s="243" t="s">
        <v>169</v>
      </c>
      <c r="E129" s="244" t="s">
        <v>580</v>
      </c>
      <c r="F129" s="245" t="s">
        <v>581</v>
      </c>
      <c r="G129" s="246" t="s">
        <v>163</v>
      </c>
      <c r="H129" s="247">
        <v>220</v>
      </c>
      <c r="I129" s="248"/>
      <c r="J129" s="249">
        <f>ROUND(I129*H129,2)</f>
        <v>0</v>
      </c>
      <c r="K129" s="245" t="s">
        <v>164</v>
      </c>
      <c r="L129" s="250"/>
      <c r="M129" s="251" t="s">
        <v>1</v>
      </c>
      <c r="N129" s="252" t="s">
        <v>41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199</v>
      </c>
      <c r="AT129" s="236" t="s">
        <v>169</v>
      </c>
      <c r="AU129" s="236" t="s">
        <v>84</v>
      </c>
      <c r="AY129" s="16" t="s">
        <v>157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84</v>
      </c>
      <c r="BK129" s="237">
        <f>ROUND(I129*H129,2)</f>
        <v>0</v>
      </c>
      <c r="BL129" s="16" t="s">
        <v>156</v>
      </c>
      <c r="BM129" s="236" t="s">
        <v>1061</v>
      </c>
    </row>
    <row r="130" s="2" customFormat="1">
      <c r="A130" s="37"/>
      <c r="B130" s="38"/>
      <c r="C130" s="39"/>
      <c r="D130" s="238" t="s">
        <v>167</v>
      </c>
      <c r="E130" s="39"/>
      <c r="F130" s="239" t="s">
        <v>581</v>
      </c>
      <c r="G130" s="39"/>
      <c r="H130" s="39"/>
      <c r="I130" s="240"/>
      <c r="J130" s="39"/>
      <c r="K130" s="39"/>
      <c r="L130" s="43"/>
      <c r="M130" s="241"/>
      <c r="N130" s="24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167</v>
      </c>
      <c r="AU130" s="16" t="s">
        <v>84</v>
      </c>
    </row>
    <row r="131" s="2" customFormat="1" ht="33" customHeight="1">
      <c r="A131" s="37"/>
      <c r="B131" s="38"/>
      <c r="C131" s="243" t="s">
        <v>86</v>
      </c>
      <c r="D131" s="243" t="s">
        <v>169</v>
      </c>
      <c r="E131" s="244" t="s">
        <v>1062</v>
      </c>
      <c r="F131" s="245" t="s">
        <v>1063</v>
      </c>
      <c r="G131" s="246" t="s">
        <v>163</v>
      </c>
      <c r="H131" s="247">
        <v>20</v>
      </c>
      <c r="I131" s="248"/>
      <c r="J131" s="249">
        <f>ROUND(I131*H131,2)</f>
        <v>0</v>
      </c>
      <c r="K131" s="245" t="s">
        <v>164</v>
      </c>
      <c r="L131" s="250"/>
      <c r="M131" s="251" t="s">
        <v>1</v>
      </c>
      <c r="N131" s="252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199</v>
      </c>
      <c r="AT131" s="236" t="s">
        <v>169</v>
      </c>
      <c r="AU131" s="236" t="s">
        <v>84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156</v>
      </c>
      <c r="BM131" s="236" t="s">
        <v>1064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1063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84</v>
      </c>
    </row>
    <row r="133" s="2" customFormat="1" ht="33" customHeight="1">
      <c r="A133" s="37"/>
      <c r="B133" s="38"/>
      <c r="C133" s="243" t="s">
        <v>173</v>
      </c>
      <c r="D133" s="243" t="s">
        <v>169</v>
      </c>
      <c r="E133" s="244" t="s">
        <v>583</v>
      </c>
      <c r="F133" s="245" t="s">
        <v>584</v>
      </c>
      <c r="G133" s="246" t="s">
        <v>163</v>
      </c>
      <c r="H133" s="247">
        <v>655</v>
      </c>
      <c r="I133" s="248"/>
      <c r="J133" s="249">
        <f>ROUND(I133*H133,2)</f>
        <v>0</v>
      </c>
      <c r="K133" s="245" t="s">
        <v>164</v>
      </c>
      <c r="L133" s="250"/>
      <c r="M133" s="251" t="s">
        <v>1</v>
      </c>
      <c r="N133" s="252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199</v>
      </c>
      <c r="AT133" s="236" t="s">
        <v>169</v>
      </c>
      <c r="AU133" s="236" t="s">
        <v>84</v>
      </c>
      <c r="AY133" s="16" t="s">
        <v>157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84</v>
      </c>
      <c r="BK133" s="237">
        <f>ROUND(I133*H133,2)</f>
        <v>0</v>
      </c>
      <c r="BL133" s="16" t="s">
        <v>156</v>
      </c>
      <c r="BM133" s="236" t="s">
        <v>1065</v>
      </c>
    </row>
    <row r="134" s="2" customFormat="1">
      <c r="A134" s="37"/>
      <c r="B134" s="38"/>
      <c r="C134" s="39"/>
      <c r="D134" s="238" t="s">
        <v>167</v>
      </c>
      <c r="E134" s="39"/>
      <c r="F134" s="239" t="s">
        <v>584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84</v>
      </c>
    </row>
    <row r="135" s="2" customFormat="1" ht="33" customHeight="1">
      <c r="A135" s="37"/>
      <c r="B135" s="38"/>
      <c r="C135" s="243" t="s">
        <v>156</v>
      </c>
      <c r="D135" s="243" t="s">
        <v>169</v>
      </c>
      <c r="E135" s="244" t="s">
        <v>577</v>
      </c>
      <c r="F135" s="245" t="s">
        <v>578</v>
      </c>
      <c r="G135" s="246" t="s">
        <v>163</v>
      </c>
      <c r="H135" s="247">
        <v>50</v>
      </c>
      <c r="I135" s="248"/>
      <c r="J135" s="249">
        <f>ROUND(I135*H135,2)</f>
        <v>0</v>
      </c>
      <c r="K135" s="245" t="s">
        <v>164</v>
      </c>
      <c r="L135" s="250"/>
      <c r="M135" s="251" t="s">
        <v>1</v>
      </c>
      <c r="N135" s="252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199</v>
      </c>
      <c r="AT135" s="236" t="s">
        <v>169</v>
      </c>
      <c r="AU135" s="236" t="s">
        <v>84</v>
      </c>
      <c r="AY135" s="16" t="s">
        <v>157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84</v>
      </c>
      <c r="BK135" s="237">
        <f>ROUND(I135*H135,2)</f>
        <v>0</v>
      </c>
      <c r="BL135" s="16" t="s">
        <v>156</v>
      </c>
      <c r="BM135" s="236" t="s">
        <v>1066</v>
      </c>
    </row>
    <row r="136" s="2" customFormat="1">
      <c r="A136" s="37"/>
      <c r="B136" s="38"/>
      <c r="C136" s="39"/>
      <c r="D136" s="238" t="s">
        <v>167</v>
      </c>
      <c r="E136" s="39"/>
      <c r="F136" s="239" t="s">
        <v>578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84</v>
      </c>
    </row>
    <row r="137" s="2" customFormat="1" ht="33" customHeight="1">
      <c r="A137" s="37"/>
      <c r="B137" s="38"/>
      <c r="C137" s="243" t="s">
        <v>184</v>
      </c>
      <c r="D137" s="243" t="s">
        <v>169</v>
      </c>
      <c r="E137" s="244" t="s">
        <v>589</v>
      </c>
      <c r="F137" s="245" t="s">
        <v>590</v>
      </c>
      <c r="G137" s="246" t="s">
        <v>163</v>
      </c>
      <c r="H137" s="247">
        <v>20</v>
      </c>
      <c r="I137" s="248"/>
      <c r="J137" s="249">
        <f>ROUND(I137*H137,2)</f>
        <v>0</v>
      </c>
      <c r="K137" s="245" t="s">
        <v>164</v>
      </c>
      <c r="L137" s="250"/>
      <c r="M137" s="251" t="s">
        <v>1</v>
      </c>
      <c r="N137" s="252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199</v>
      </c>
      <c r="AT137" s="236" t="s">
        <v>169</v>
      </c>
      <c r="AU137" s="236" t="s">
        <v>84</v>
      </c>
      <c r="AY137" s="16" t="s">
        <v>157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84</v>
      </c>
      <c r="BK137" s="237">
        <f>ROUND(I137*H137,2)</f>
        <v>0</v>
      </c>
      <c r="BL137" s="16" t="s">
        <v>156</v>
      </c>
      <c r="BM137" s="236" t="s">
        <v>1067</v>
      </c>
    </row>
    <row r="138" s="2" customFormat="1">
      <c r="A138" s="37"/>
      <c r="B138" s="38"/>
      <c r="C138" s="39"/>
      <c r="D138" s="238" t="s">
        <v>167</v>
      </c>
      <c r="E138" s="39"/>
      <c r="F138" s="239" t="s">
        <v>590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84</v>
      </c>
    </row>
    <row r="139" s="2" customFormat="1" ht="33" customHeight="1">
      <c r="A139" s="37"/>
      <c r="B139" s="38"/>
      <c r="C139" s="243" t="s">
        <v>189</v>
      </c>
      <c r="D139" s="243" t="s">
        <v>169</v>
      </c>
      <c r="E139" s="244" t="s">
        <v>1068</v>
      </c>
      <c r="F139" s="245" t="s">
        <v>1069</v>
      </c>
      <c r="G139" s="246" t="s">
        <v>163</v>
      </c>
      <c r="H139" s="247">
        <v>20</v>
      </c>
      <c r="I139" s="248"/>
      <c r="J139" s="249">
        <f>ROUND(I139*H139,2)</f>
        <v>0</v>
      </c>
      <c r="K139" s="245" t="s">
        <v>164</v>
      </c>
      <c r="L139" s="250"/>
      <c r="M139" s="251" t="s">
        <v>1</v>
      </c>
      <c r="N139" s="252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199</v>
      </c>
      <c r="AT139" s="236" t="s">
        <v>169</v>
      </c>
      <c r="AU139" s="236" t="s">
        <v>84</v>
      </c>
      <c r="AY139" s="16" t="s">
        <v>157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84</v>
      </c>
      <c r="BK139" s="237">
        <f>ROUND(I139*H139,2)</f>
        <v>0</v>
      </c>
      <c r="BL139" s="16" t="s">
        <v>156</v>
      </c>
      <c r="BM139" s="236" t="s">
        <v>1070</v>
      </c>
    </row>
    <row r="140" s="2" customFormat="1">
      <c r="A140" s="37"/>
      <c r="B140" s="38"/>
      <c r="C140" s="39"/>
      <c r="D140" s="238" t="s">
        <v>167</v>
      </c>
      <c r="E140" s="39"/>
      <c r="F140" s="239" t="s">
        <v>1069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167</v>
      </c>
      <c r="AU140" s="16" t="s">
        <v>84</v>
      </c>
    </row>
    <row r="141" s="2" customFormat="1" ht="33" customHeight="1">
      <c r="A141" s="37"/>
      <c r="B141" s="38"/>
      <c r="C141" s="243" t="s">
        <v>194</v>
      </c>
      <c r="D141" s="243" t="s">
        <v>169</v>
      </c>
      <c r="E141" s="244" t="s">
        <v>1071</v>
      </c>
      <c r="F141" s="245" t="s">
        <v>1072</v>
      </c>
      <c r="G141" s="246" t="s">
        <v>163</v>
      </c>
      <c r="H141" s="247">
        <v>20</v>
      </c>
      <c r="I141" s="248"/>
      <c r="J141" s="249">
        <f>ROUND(I141*H141,2)</f>
        <v>0</v>
      </c>
      <c r="K141" s="245" t="s">
        <v>164</v>
      </c>
      <c r="L141" s="250"/>
      <c r="M141" s="251" t="s">
        <v>1</v>
      </c>
      <c r="N141" s="252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199</v>
      </c>
      <c r="AT141" s="236" t="s">
        <v>169</v>
      </c>
      <c r="AU141" s="236" t="s">
        <v>84</v>
      </c>
      <c r="AY141" s="16" t="s">
        <v>157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84</v>
      </c>
      <c r="BK141" s="237">
        <f>ROUND(I141*H141,2)</f>
        <v>0</v>
      </c>
      <c r="BL141" s="16" t="s">
        <v>156</v>
      </c>
      <c r="BM141" s="236" t="s">
        <v>1073</v>
      </c>
    </row>
    <row r="142" s="2" customFormat="1">
      <c r="A142" s="37"/>
      <c r="B142" s="38"/>
      <c r="C142" s="39"/>
      <c r="D142" s="238" t="s">
        <v>167</v>
      </c>
      <c r="E142" s="39"/>
      <c r="F142" s="239" t="s">
        <v>1072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84</v>
      </c>
    </row>
    <row r="143" s="2" customFormat="1" ht="24.15" customHeight="1">
      <c r="A143" s="37"/>
      <c r="B143" s="38"/>
      <c r="C143" s="243" t="s">
        <v>199</v>
      </c>
      <c r="D143" s="243" t="s">
        <v>169</v>
      </c>
      <c r="E143" s="244" t="s">
        <v>595</v>
      </c>
      <c r="F143" s="245" t="s">
        <v>596</v>
      </c>
      <c r="G143" s="246" t="s">
        <v>163</v>
      </c>
      <c r="H143" s="247">
        <v>30</v>
      </c>
      <c r="I143" s="248"/>
      <c r="J143" s="249">
        <f>ROUND(I143*H143,2)</f>
        <v>0</v>
      </c>
      <c r="K143" s="245" t="s">
        <v>164</v>
      </c>
      <c r="L143" s="250"/>
      <c r="M143" s="251" t="s">
        <v>1</v>
      </c>
      <c r="N143" s="252" t="s">
        <v>41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199</v>
      </c>
      <c r="AT143" s="236" t="s">
        <v>169</v>
      </c>
      <c r="AU143" s="236" t="s">
        <v>84</v>
      </c>
      <c r="AY143" s="16" t="s">
        <v>157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84</v>
      </c>
      <c r="BK143" s="237">
        <f>ROUND(I143*H143,2)</f>
        <v>0</v>
      </c>
      <c r="BL143" s="16" t="s">
        <v>156</v>
      </c>
      <c r="BM143" s="236" t="s">
        <v>1074</v>
      </c>
    </row>
    <row r="144" s="2" customFormat="1">
      <c r="A144" s="37"/>
      <c r="B144" s="38"/>
      <c r="C144" s="39"/>
      <c r="D144" s="238" t="s">
        <v>167</v>
      </c>
      <c r="E144" s="39"/>
      <c r="F144" s="239" t="s">
        <v>596</v>
      </c>
      <c r="G144" s="39"/>
      <c r="H144" s="39"/>
      <c r="I144" s="240"/>
      <c r="J144" s="39"/>
      <c r="K144" s="39"/>
      <c r="L144" s="43"/>
      <c r="M144" s="241"/>
      <c r="N144" s="24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84</v>
      </c>
    </row>
    <row r="145" s="2" customFormat="1" ht="24.15" customHeight="1">
      <c r="A145" s="37"/>
      <c r="B145" s="38"/>
      <c r="C145" s="243" t="s">
        <v>203</v>
      </c>
      <c r="D145" s="243" t="s">
        <v>169</v>
      </c>
      <c r="E145" s="244" t="s">
        <v>598</v>
      </c>
      <c r="F145" s="245" t="s">
        <v>599</v>
      </c>
      <c r="G145" s="246" t="s">
        <v>163</v>
      </c>
      <c r="H145" s="247">
        <v>20</v>
      </c>
      <c r="I145" s="248"/>
      <c r="J145" s="249">
        <f>ROUND(I145*H145,2)</f>
        <v>0</v>
      </c>
      <c r="K145" s="245" t="s">
        <v>164</v>
      </c>
      <c r="L145" s="250"/>
      <c r="M145" s="251" t="s">
        <v>1</v>
      </c>
      <c r="N145" s="252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199</v>
      </c>
      <c r="AT145" s="236" t="s">
        <v>169</v>
      </c>
      <c r="AU145" s="236" t="s">
        <v>84</v>
      </c>
      <c r="AY145" s="16" t="s">
        <v>157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84</v>
      </c>
      <c r="BK145" s="237">
        <f>ROUND(I145*H145,2)</f>
        <v>0</v>
      </c>
      <c r="BL145" s="16" t="s">
        <v>156</v>
      </c>
      <c r="BM145" s="236" t="s">
        <v>1075</v>
      </c>
    </row>
    <row r="146" s="2" customFormat="1">
      <c r="A146" s="37"/>
      <c r="B146" s="38"/>
      <c r="C146" s="39"/>
      <c r="D146" s="238" t="s">
        <v>167</v>
      </c>
      <c r="E146" s="39"/>
      <c r="F146" s="239" t="s">
        <v>599</v>
      </c>
      <c r="G146" s="39"/>
      <c r="H146" s="39"/>
      <c r="I146" s="240"/>
      <c r="J146" s="39"/>
      <c r="K146" s="39"/>
      <c r="L146" s="43"/>
      <c r="M146" s="241"/>
      <c r="N146" s="24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167</v>
      </c>
      <c r="AU146" s="16" t="s">
        <v>84</v>
      </c>
    </row>
    <row r="147" s="2" customFormat="1" ht="33" customHeight="1">
      <c r="A147" s="37"/>
      <c r="B147" s="38"/>
      <c r="C147" s="243" t="s">
        <v>208</v>
      </c>
      <c r="D147" s="243" t="s">
        <v>169</v>
      </c>
      <c r="E147" s="244" t="s">
        <v>601</v>
      </c>
      <c r="F147" s="245" t="s">
        <v>602</v>
      </c>
      <c r="G147" s="246" t="s">
        <v>163</v>
      </c>
      <c r="H147" s="247">
        <v>10</v>
      </c>
      <c r="I147" s="248"/>
      <c r="J147" s="249">
        <f>ROUND(I147*H147,2)</f>
        <v>0</v>
      </c>
      <c r="K147" s="245" t="s">
        <v>164</v>
      </c>
      <c r="L147" s="250"/>
      <c r="M147" s="251" t="s">
        <v>1</v>
      </c>
      <c r="N147" s="252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86</v>
      </c>
      <c r="AT147" s="236" t="s">
        <v>169</v>
      </c>
      <c r="AU147" s="236" t="s">
        <v>84</v>
      </c>
      <c r="AY147" s="16" t="s">
        <v>157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84</v>
      </c>
      <c r="BK147" s="237">
        <f>ROUND(I147*H147,2)</f>
        <v>0</v>
      </c>
      <c r="BL147" s="16" t="s">
        <v>84</v>
      </c>
      <c r="BM147" s="236" t="s">
        <v>1076</v>
      </c>
    </row>
    <row r="148" s="2" customFormat="1">
      <c r="A148" s="37"/>
      <c r="B148" s="38"/>
      <c r="C148" s="39"/>
      <c r="D148" s="238" t="s">
        <v>167</v>
      </c>
      <c r="E148" s="39"/>
      <c r="F148" s="239" t="s">
        <v>602</v>
      </c>
      <c r="G148" s="39"/>
      <c r="H148" s="39"/>
      <c r="I148" s="240"/>
      <c r="J148" s="39"/>
      <c r="K148" s="39"/>
      <c r="L148" s="43"/>
      <c r="M148" s="241"/>
      <c r="N148" s="242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167</v>
      </c>
      <c r="AU148" s="16" t="s">
        <v>84</v>
      </c>
    </row>
    <row r="149" s="2" customFormat="1" ht="33" customHeight="1">
      <c r="A149" s="37"/>
      <c r="B149" s="38"/>
      <c r="C149" s="243" t="s">
        <v>212</v>
      </c>
      <c r="D149" s="243" t="s">
        <v>169</v>
      </c>
      <c r="E149" s="244" t="s">
        <v>1077</v>
      </c>
      <c r="F149" s="245" t="s">
        <v>1078</v>
      </c>
      <c r="G149" s="246" t="s">
        <v>163</v>
      </c>
      <c r="H149" s="247">
        <v>10</v>
      </c>
      <c r="I149" s="248"/>
      <c r="J149" s="249">
        <f>ROUND(I149*H149,2)</f>
        <v>0</v>
      </c>
      <c r="K149" s="245" t="s">
        <v>164</v>
      </c>
      <c r="L149" s="250"/>
      <c r="M149" s="251" t="s">
        <v>1</v>
      </c>
      <c r="N149" s="252" t="s">
        <v>41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86</v>
      </c>
      <c r="AT149" s="236" t="s">
        <v>169</v>
      </c>
      <c r="AU149" s="236" t="s">
        <v>84</v>
      </c>
      <c r="AY149" s="16" t="s">
        <v>157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84</v>
      </c>
      <c r="BK149" s="237">
        <f>ROUND(I149*H149,2)</f>
        <v>0</v>
      </c>
      <c r="BL149" s="16" t="s">
        <v>84</v>
      </c>
      <c r="BM149" s="236" t="s">
        <v>1079</v>
      </c>
    </row>
    <row r="150" s="2" customFormat="1">
      <c r="A150" s="37"/>
      <c r="B150" s="38"/>
      <c r="C150" s="39"/>
      <c r="D150" s="238" t="s">
        <v>167</v>
      </c>
      <c r="E150" s="39"/>
      <c r="F150" s="239" t="s">
        <v>1078</v>
      </c>
      <c r="G150" s="39"/>
      <c r="H150" s="39"/>
      <c r="I150" s="240"/>
      <c r="J150" s="39"/>
      <c r="K150" s="39"/>
      <c r="L150" s="43"/>
      <c r="M150" s="241"/>
      <c r="N150" s="242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167</v>
      </c>
      <c r="AU150" s="16" t="s">
        <v>84</v>
      </c>
    </row>
    <row r="151" s="2" customFormat="1" ht="24.15" customHeight="1">
      <c r="A151" s="37"/>
      <c r="B151" s="38"/>
      <c r="C151" s="243" t="s">
        <v>217</v>
      </c>
      <c r="D151" s="243" t="s">
        <v>169</v>
      </c>
      <c r="E151" s="244" t="s">
        <v>1080</v>
      </c>
      <c r="F151" s="245" t="s">
        <v>1081</v>
      </c>
      <c r="G151" s="246" t="s">
        <v>163</v>
      </c>
      <c r="H151" s="247">
        <v>10</v>
      </c>
      <c r="I151" s="248"/>
      <c r="J151" s="249">
        <f>ROUND(I151*H151,2)</f>
        <v>0</v>
      </c>
      <c r="K151" s="245" t="s">
        <v>164</v>
      </c>
      <c r="L151" s="250"/>
      <c r="M151" s="251" t="s">
        <v>1</v>
      </c>
      <c r="N151" s="252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86</v>
      </c>
      <c r="AT151" s="236" t="s">
        <v>169</v>
      </c>
      <c r="AU151" s="236" t="s">
        <v>84</v>
      </c>
      <c r="AY151" s="16" t="s">
        <v>157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84</v>
      </c>
      <c r="BK151" s="237">
        <f>ROUND(I151*H151,2)</f>
        <v>0</v>
      </c>
      <c r="BL151" s="16" t="s">
        <v>84</v>
      </c>
      <c r="BM151" s="236" t="s">
        <v>1082</v>
      </c>
    </row>
    <row r="152" s="2" customFormat="1">
      <c r="A152" s="37"/>
      <c r="B152" s="38"/>
      <c r="C152" s="39"/>
      <c r="D152" s="238" t="s">
        <v>167</v>
      </c>
      <c r="E152" s="39"/>
      <c r="F152" s="239" t="s">
        <v>1081</v>
      </c>
      <c r="G152" s="39"/>
      <c r="H152" s="39"/>
      <c r="I152" s="240"/>
      <c r="J152" s="39"/>
      <c r="K152" s="39"/>
      <c r="L152" s="43"/>
      <c r="M152" s="241"/>
      <c r="N152" s="242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167</v>
      </c>
      <c r="AU152" s="16" t="s">
        <v>84</v>
      </c>
    </row>
    <row r="153" s="2" customFormat="1" ht="24.15" customHeight="1">
      <c r="A153" s="37"/>
      <c r="B153" s="38"/>
      <c r="C153" s="243" t="s">
        <v>221</v>
      </c>
      <c r="D153" s="243" t="s">
        <v>169</v>
      </c>
      <c r="E153" s="244" t="s">
        <v>1083</v>
      </c>
      <c r="F153" s="245" t="s">
        <v>1084</v>
      </c>
      <c r="G153" s="246" t="s">
        <v>163</v>
      </c>
      <c r="H153" s="247">
        <v>115</v>
      </c>
      <c r="I153" s="248"/>
      <c r="J153" s="249">
        <f>ROUND(I153*H153,2)</f>
        <v>0</v>
      </c>
      <c r="K153" s="245" t="s">
        <v>164</v>
      </c>
      <c r="L153" s="250"/>
      <c r="M153" s="251" t="s">
        <v>1</v>
      </c>
      <c r="N153" s="252" t="s">
        <v>41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86</v>
      </c>
      <c r="AT153" s="236" t="s">
        <v>169</v>
      </c>
      <c r="AU153" s="236" t="s">
        <v>84</v>
      </c>
      <c r="AY153" s="16" t="s">
        <v>157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84</v>
      </c>
      <c r="BK153" s="237">
        <f>ROUND(I153*H153,2)</f>
        <v>0</v>
      </c>
      <c r="BL153" s="16" t="s">
        <v>84</v>
      </c>
      <c r="BM153" s="236" t="s">
        <v>1085</v>
      </c>
    </row>
    <row r="154" s="2" customFormat="1">
      <c r="A154" s="37"/>
      <c r="B154" s="38"/>
      <c r="C154" s="39"/>
      <c r="D154" s="238" t="s">
        <v>167</v>
      </c>
      <c r="E154" s="39"/>
      <c r="F154" s="239" t="s">
        <v>1084</v>
      </c>
      <c r="G154" s="39"/>
      <c r="H154" s="39"/>
      <c r="I154" s="240"/>
      <c r="J154" s="39"/>
      <c r="K154" s="39"/>
      <c r="L154" s="43"/>
      <c r="M154" s="241"/>
      <c r="N154" s="24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167</v>
      </c>
      <c r="AU154" s="16" t="s">
        <v>84</v>
      </c>
    </row>
    <row r="155" s="2" customFormat="1" ht="24.15" customHeight="1">
      <c r="A155" s="37"/>
      <c r="B155" s="38"/>
      <c r="C155" s="243" t="s">
        <v>225</v>
      </c>
      <c r="D155" s="243" t="s">
        <v>169</v>
      </c>
      <c r="E155" s="244" t="s">
        <v>1086</v>
      </c>
      <c r="F155" s="245" t="s">
        <v>1087</v>
      </c>
      <c r="G155" s="246" t="s">
        <v>163</v>
      </c>
      <c r="H155" s="247">
        <v>125</v>
      </c>
      <c r="I155" s="248"/>
      <c r="J155" s="249">
        <f>ROUND(I155*H155,2)</f>
        <v>0</v>
      </c>
      <c r="K155" s="245" t="s">
        <v>164</v>
      </c>
      <c r="L155" s="250"/>
      <c r="M155" s="251" t="s">
        <v>1</v>
      </c>
      <c r="N155" s="252" t="s">
        <v>41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199</v>
      </c>
      <c r="AT155" s="236" t="s">
        <v>169</v>
      </c>
      <c r="AU155" s="236" t="s">
        <v>84</v>
      </c>
      <c r="AY155" s="16" t="s">
        <v>157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84</v>
      </c>
      <c r="BK155" s="237">
        <f>ROUND(I155*H155,2)</f>
        <v>0</v>
      </c>
      <c r="BL155" s="16" t="s">
        <v>156</v>
      </c>
      <c r="BM155" s="236" t="s">
        <v>1088</v>
      </c>
    </row>
    <row r="156" s="2" customFormat="1">
      <c r="A156" s="37"/>
      <c r="B156" s="38"/>
      <c r="C156" s="39"/>
      <c r="D156" s="238" t="s">
        <v>167</v>
      </c>
      <c r="E156" s="39"/>
      <c r="F156" s="239" t="s">
        <v>1087</v>
      </c>
      <c r="G156" s="39"/>
      <c r="H156" s="39"/>
      <c r="I156" s="240"/>
      <c r="J156" s="39"/>
      <c r="K156" s="39"/>
      <c r="L156" s="43"/>
      <c r="M156" s="241"/>
      <c r="N156" s="242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167</v>
      </c>
      <c r="AU156" s="16" t="s">
        <v>84</v>
      </c>
    </row>
    <row r="157" s="2" customFormat="1" ht="24.15" customHeight="1">
      <c r="A157" s="37"/>
      <c r="B157" s="38"/>
      <c r="C157" s="243" t="s">
        <v>8</v>
      </c>
      <c r="D157" s="243" t="s">
        <v>169</v>
      </c>
      <c r="E157" s="244" t="s">
        <v>1089</v>
      </c>
      <c r="F157" s="245" t="s">
        <v>1090</v>
      </c>
      <c r="G157" s="246" t="s">
        <v>163</v>
      </c>
      <c r="H157" s="247">
        <v>165</v>
      </c>
      <c r="I157" s="248"/>
      <c r="J157" s="249">
        <f>ROUND(I157*H157,2)</f>
        <v>0</v>
      </c>
      <c r="K157" s="245" t="s">
        <v>164</v>
      </c>
      <c r="L157" s="250"/>
      <c r="M157" s="251" t="s">
        <v>1</v>
      </c>
      <c r="N157" s="252" t="s">
        <v>41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86</v>
      </c>
      <c r="AT157" s="236" t="s">
        <v>169</v>
      </c>
      <c r="AU157" s="236" t="s">
        <v>84</v>
      </c>
      <c r="AY157" s="16" t="s">
        <v>157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84</v>
      </c>
      <c r="BK157" s="237">
        <f>ROUND(I157*H157,2)</f>
        <v>0</v>
      </c>
      <c r="BL157" s="16" t="s">
        <v>84</v>
      </c>
      <c r="BM157" s="236" t="s">
        <v>1091</v>
      </c>
    </row>
    <row r="158" s="2" customFormat="1">
      <c r="A158" s="37"/>
      <c r="B158" s="38"/>
      <c r="C158" s="39"/>
      <c r="D158" s="238" t="s">
        <v>167</v>
      </c>
      <c r="E158" s="39"/>
      <c r="F158" s="239" t="s">
        <v>1090</v>
      </c>
      <c r="G158" s="39"/>
      <c r="H158" s="39"/>
      <c r="I158" s="240"/>
      <c r="J158" s="39"/>
      <c r="K158" s="39"/>
      <c r="L158" s="43"/>
      <c r="M158" s="241"/>
      <c r="N158" s="242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167</v>
      </c>
      <c r="AU158" s="16" t="s">
        <v>84</v>
      </c>
    </row>
    <row r="159" s="2" customFormat="1" ht="24.15" customHeight="1">
      <c r="A159" s="37"/>
      <c r="B159" s="38"/>
      <c r="C159" s="243" t="s">
        <v>232</v>
      </c>
      <c r="D159" s="243" t="s">
        <v>169</v>
      </c>
      <c r="E159" s="244" t="s">
        <v>607</v>
      </c>
      <c r="F159" s="245" t="s">
        <v>608</v>
      </c>
      <c r="G159" s="246" t="s">
        <v>176</v>
      </c>
      <c r="H159" s="247">
        <v>2</v>
      </c>
      <c r="I159" s="248"/>
      <c r="J159" s="249">
        <f>ROUND(I159*H159,2)</f>
        <v>0</v>
      </c>
      <c r="K159" s="245" t="s">
        <v>164</v>
      </c>
      <c r="L159" s="250"/>
      <c r="M159" s="251" t="s">
        <v>1</v>
      </c>
      <c r="N159" s="252" t="s">
        <v>41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86</v>
      </c>
      <c r="AT159" s="236" t="s">
        <v>169</v>
      </c>
      <c r="AU159" s="236" t="s">
        <v>84</v>
      </c>
      <c r="AY159" s="16" t="s">
        <v>157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84</v>
      </c>
      <c r="BK159" s="237">
        <f>ROUND(I159*H159,2)</f>
        <v>0</v>
      </c>
      <c r="BL159" s="16" t="s">
        <v>84</v>
      </c>
      <c r="BM159" s="236" t="s">
        <v>1092</v>
      </c>
    </row>
    <row r="160" s="2" customFormat="1">
      <c r="A160" s="37"/>
      <c r="B160" s="38"/>
      <c r="C160" s="39"/>
      <c r="D160" s="238" t="s">
        <v>167</v>
      </c>
      <c r="E160" s="39"/>
      <c r="F160" s="239" t="s">
        <v>608</v>
      </c>
      <c r="G160" s="39"/>
      <c r="H160" s="39"/>
      <c r="I160" s="240"/>
      <c r="J160" s="39"/>
      <c r="K160" s="39"/>
      <c r="L160" s="43"/>
      <c r="M160" s="241"/>
      <c r="N160" s="242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167</v>
      </c>
      <c r="AU160" s="16" t="s">
        <v>84</v>
      </c>
    </row>
    <row r="161" s="2" customFormat="1" ht="37.8" customHeight="1">
      <c r="A161" s="37"/>
      <c r="B161" s="38"/>
      <c r="C161" s="243" t="s">
        <v>236</v>
      </c>
      <c r="D161" s="243" t="s">
        <v>169</v>
      </c>
      <c r="E161" s="244" t="s">
        <v>610</v>
      </c>
      <c r="F161" s="245" t="s">
        <v>611</v>
      </c>
      <c r="G161" s="246" t="s">
        <v>176</v>
      </c>
      <c r="H161" s="247">
        <v>6</v>
      </c>
      <c r="I161" s="248"/>
      <c r="J161" s="249">
        <f>ROUND(I161*H161,2)</f>
        <v>0</v>
      </c>
      <c r="K161" s="245" t="s">
        <v>267</v>
      </c>
      <c r="L161" s="250"/>
      <c r="M161" s="251" t="s">
        <v>1</v>
      </c>
      <c r="N161" s="252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199</v>
      </c>
      <c r="AT161" s="236" t="s">
        <v>169</v>
      </c>
      <c r="AU161" s="236" t="s">
        <v>84</v>
      </c>
      <c r="AY161" s="16" t="s">
        <v>157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84</v>
      </c>
      <c r="BK161" s="237">
        <f>ROUND(I161*H161,2)</f>
        <v>0</v>
      </c>
      <c r="BL161" s="16" t="s">
        <v>156</v>
      </c>
      <c r="BM161" s="236" t="s">
        <v>1093</v>
      </c>
    </row>
    <row r="162" s="2" customFormat="1">
      <c r="A162" s="37"/>
      <c r="B162" s="38"/>
      <c r="C162" s="39"/>
      <c r="D162" s="238" t="s">
        <v>167</v>
      </c>
      <c r="E162" s="39"/>
      <c r="F162" s="239" t="s">
        <v>611</v>
      </c>
      <c r="G162" s="39"/>
      <c r="H162" s="39"/>
      <c r="I162" s="240"/>
      <c r="J162" s="39"/>
      <c r="K162" s="39"/>
      <c r="L162" s="43"/>
      <c r="M162" s="241"/>
      <c r="N162" s="242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167</v>
      </c>
      <c r="AU162" s="16" t="s">
        <v>84</v>
      </c>
    </row>
    <row r="163" s="2" customFormat="1" ht="24.15" customHeight="1">
      <c r="A163" s="37"/>
      <c r="B163" s="38"/>
      <c r="C163" s="243" t="s">
        <v>240</v>
      </c>
      <c r="D163" s="243" t="s">
        <v>169</v>
      </c>
      <c r="E163" s="244" t="s">
        <v>1094</v>
      </c>
      <c r="F163" s="245" t="s">
        <v>1095</v>
      </c>
      <c r="G163" s="246" t="s">
        <v>176</v>
      </c>
      <c r="H163" s="247">
        <v>10</v>
      </c>
      <c r="I163" s="248"/>
      <c r="J163" s="249">
        <f>ROUND(I163*H163,2)</f>
        <v>0</v>
      </c>
      <c r="K163" s="245" t="s">
        <v>164</v>
      </c>
      <c r="L163" s="250"/>
      <c r="M163" s="251" t="s">
        <v>1</v>
      </c>
      <c r="N163" s="252" t="s">
        <v>41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199</v>
      </c>
      <c r="AT163" s="236" t="s">
        <v>169</v>
      </c>
      <c r="AU163" s="236" t="s">
        <v>84</v>
      </c>
      <c r="AY163" s="16" t="s">
        <v>157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84</v>
      </c>
      <c r="BK163" s="237">
        <f>ROUND(I163*H163,2)</f>
        <v>0</v>
      </c>
      <c r="BL163" s="16" t="s">
        <v>156</v>
      </c>
      <c r="BM163" s="236" t="s">
        <v>1096</v>
      </c>
    </row>
    <row r="164" s="2" customFormat="1">
      <c r="A164" s="37"/>
      <c r="B164" s="38"/>
      <c r="C164" s="39"/>
      <c r="D164" s="238" t="s">
        <v>167</v>
      </c>
      <c r="E164" s="39"/>
      <c r="F164" s="239" t="s">
        <v>1095</v>
      </c>
      <c r="G164" s="39"/>
      <c r="H164" s="39"/>
      <c r="I164" s="240"/>
      <c r="J164" s="39"/>
      <c r="K164" s="39"/>
      <c r="L164" s="43"/>
      <c r="M164" s="241"/>
      <c r="N164" s="242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167</v>
      </c>
      <c r="AU164" s="16" t="s">
        <v>84</v>
      </c>
    </row>
    <row r="165" s="2" customFormat="1" ht="49.05" customHeight="1">
      <c r="A165" s="37"/>
      <c r="B165" s="38"/>
      <c r="C165" s="243" t="s">
        <v>244</v>
      </c>
      <c r="D165" s="243" t="s">
        <v>169</v>
      </c>
      <c r="E165" s="244" t="s">
        <v>613</v>
      </c>
      <c r="F165" s="245" t="s">
        <v>614</v>
      </c>
      <c r="G165" s="246" t="s">
        <v>176</v>
      </c>
      <c r="H165" s="247">
        <v>4</v>
      </c>
      <c r="I165" s="248"/>
      <c r="J165" s="249">
        <f>ROUND(I165*H165,2)</f>
        <v>0</v>
      </c>
      <c r="K165" s="245" t="s">
        <v>164</v>
      </c>
      <c r="L165" s="250"/>
      <c r="M165" s="251" t="s">
        <v>1</v>
      </c>
      <c r="N165" s="252" t="s">
        <v>41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197</v>
      </c>
      <c r="AT165" s="236" t="s">
        <v>169</v>
      </c>
      <c r="AU165" s="236" t="s">
        <v>84</v>
      </c>
      <c r="AY165" s="16" t="s">
        <v>157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84</v>
      </c>
      <c r="BK165" s="237">
        <f>ROUND(I165*H165,2)</f>
        <v>0</v>
      </c>
      <c r="BL165" s="16" t="s">
        <v>197</v>
      </c>
      <c r="BM165" s="236" t="s">
        <v>1097</v>
      </c>
    </row>
    <row r="166" s="2" customFormat="1">
      <c r="A166" s="37"/>
      <c r="B166" s="38"/>
      <c r="C166" s="39"/>
      <c r="D166" s="238" t="s">
        <v>167</v>
      </c>
      <c r="E166" s="39"/>
      <c r="F166" s="239" t="s">
        <v>614</v>
      </c>
      <c r="G166" s="39"/>
      <c r="H166" s="39"/>
      <c r="I166" s="240"/>
      <c r="J166" s="39"/>
      <c r="K166" s="39"/>
      <c r="L166" s="43"/>
      <c r="M166" s="241"/>
      <c r="N166" s="242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167</v>
      </c>
      <c r="AU166" s="16" t="s">
        <v>84</v>
      </c>
    </row>
    <row r="167" s="2" customFormat="1" ht="49.05" customHeight="1">
      <c r="A167" s="37"/>
      <c r="B167" s="38"/>
      <c r="C167" s="243" t="s">
        <v>248</v>
      </c>
      <c r="D167" s="243" t="s">
        <v>169</v>
      </c>
      <c r="E167" s="244" t="s">
        <v>1098</v>
      </c>
      <c r="F167" s="245" t="s">
        <v>1099</v>
      </c>
      <c r="G167" s="246" t="s">
        <v>176</v>
      </c>
      <c r="H167" s="247">
        <v>3</v>
      </c>
      <c r="I167" s="248"/>
      <c r="J167" s="249">
        <f>ROUND(I167*H167,2)</f>
        <v>0</v>
      </c>
      <c r="K167" s="245" t="s">
        <v>164</v>
      </c>
      <c r="L167" s="250"/>
      <c r="M167" s="251" t="s">
        <v>1</v>
      </c>
      <c r="N167" s="252" t="s">
        <v>41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197</v>
      </c>
      <c r="AT167" s="236" t="s">
        <v>169</v>
      </c>
      <c r="AU167" s="236" t="s">
        <v>84</v>
      </c>
      <c r="AY167" s="16" t="s">
        <v>157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84</v>
      </c>
      <c r="BK167" s="237">
        <f>ROUND(I167*H167,2)</f>
        <v>0</v>
      </c>
      <c r="BL167" s="16" t="s">
        <v>197</v>
      </c>
      <c r="BM167" s="236" t="s">
        <v>1100</v>
      </c>
    </row>
    <row r="168" s="2" customFormat="1">
      <c r="A168" s="37"/>
      <c r="B168" s="38"/>
      <c r="C168" s="39"/>
      <c r="D168" s="238" t="s">
        <v>167</v>
      </c>
      <c r="E168" s="39"/>
      <c r="F168" s="239" t="s">
        <v>1099</v>
      </c>
      <c r="G168" s="39"/>
      <c r="H168" s="39"/>
      <c r="I168" s="240"/>
      <c r="J168" s="39"/>
      <c r="K168" s="39"/>
      <c r="L168" s="43"/>
      <c r="M168" s="241"/>
      <c r="N168" s="242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167</v>
      </c>
      <c r="AU168" s="16" t="s">
        <v>84</v>
      </c>
    </row>
    <row r="169" s="2" customFormat="1" ht="21.75" customHeight="1">
      <c r="A169" s="37"/>
      <c r="B169" s="38"/>
      <c r="C169" s="243" t="s">
        <v>7</v>
      </c>
      <c r="D169" s="243" t="s">
        <v>169</v>
      </c>
      <c r="E169" s="244" t="s">
        <v>1101</v>
      </c>
      <c r="F169" s="245" t="s">
        <v>1102</v>
      </c>
      <c r="G169" s="246" t="s">
        <v>176</v>
      </c>
      <c r="H169" s="247">
        <v>1</v>
      </c>
      <c r="I169" s="248"/>
      <c r="J169" s="249">
        <f>ROUND(I169*H169,2)</f>
        <v>0</v>
      </c>
      <c r="K169" s="245" t="s">
        <v>164</v>
      </c>
      <c r="L169" s="250"/>
      <c r="M169" s="251" t="s">
        <v>1</v>
      </c>
      <c r="N169" s="252" t="s">
        <v>41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199</v>
      </c>
      <c r="AT169" s="236" t="s">
        <v>169</v>
      </c>
      <c r="AU169" s="236" t="s">
        <v>84</v>
      </c>
      <c r="AY169" s="16" t="s">
        <v>157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84</v>
      </c>
      <c r="BK169" s="237">
        <f>ROUND(I169*H169,2)</f>
        <v>0</v>
      </c>
      <c r="BL169" s="16" t="s">
        <v>156</v>
      </c>
      <c r="BM169" s="236" t="s">
        <v>1103</v>
      </c>
    </row>
    <row r="170" s="2" customFormat="1">
      <c r="A170" s="37"/>
      <c r="B170" s="38"/>
      <c r="C170" s="39"/>
      <c r="D170" s="238" t="s">
        <v>167</v>
      </c>
      <c r="E170" s="39"/>
      <c r="F170" s="239" t="s">
        <v>1102</v>
      </c>
      <c r="G170" s="39"/>
      <c r="H170" s="39"/>
      <c r="I170" s="240"/>
      <c r="J170" s="39"/>
      <c r="K170" s="39"/>
      <c r="L170" s="43"/>
      <c r="M170" s="241"/>
      <c r="N170" s="242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167</v>
      </c>
      <c r="AU170" s="16" t="s">
        <v>84</v>
      </c>
    </row>
    <row r="171" s="2" customFormat="1" ht="37.8" customHeight="1">
      <c r="A171" s="37"/>
      <c r="B171" s="38"/>
      <c r="C171" s="225" t="s">
        <v>255</v>
      </c>
      <c r="D171" s="225" t="s">
        <v>160</v>
      </c>
      <c r="E171" s="226" t="s">
        <v>676</v>
      </c>
      <c r="F171" s="227" t="s">
        <v>677</v>
      </c>
      <c r="G171" s="228" t="s">
        <v>176</v>
      </c>
      <c r="H171" s="229">
        <v>3</v>
      </c>
      <c r="I171" s="230"/>
      <c r="J171" s="231">
        <f>ROUND(I171*H171,2)</f>
        <v>0</v>
      </c>
      <c r="K171" s="227" t="s">
        <v>164</v>
      </c>
      <c r="L171" s="43"/>
      <c r="M171" s="232" t="s">
        <v>1</v>
      </c>
      <c r="N171" s="233" t="s">
        <v>41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84</v>
      </c>
      <c r="AT171" s="236" t="s">
        <v>160</v>
      </c>
      <c r="AU171" s="236" t="s">
        <v>84</v>
      </c>
      <c r="AY171" s="16" t="s">
        <v>157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84</v>
      </c>
      <c r="BK171" s="237">
        <f>ROUND(I171*H171,2)</f>
        <v>0</v>
      </c>
      <c r="BL171" s="16" t="s">
        <v>84</v>
      </c>
      <c r="BM171" s="236" t="s">
        <v>1104</v>
      </c>
    </row>
    <row r="172" s="2" customFormat="1">
      <c r="A172" s="37"/>
      <c r="B172" s="38"/>
      <c r="C172" s="39"/>
      <c r="D172" s="238" t="s">
        <v>167</v>
      </c>
      <c r="E172" s="39"/>
      <c r="F172" s="239" t="s">
        <v>679</v>
      </c>
      <c r="G172" s="39"/>
      <c r="H172" s="39"/>
      <c r="I172" s="240"/>
      <c r="J172" s="39"/>
      <c r="K172" s="39"/>
      <c r="L172" s="43"/>
      <c r="M172" s="241"/>
      <c r="N172" s="242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167</v>
      </c>
      <c r="AU172" s="16" t="s">
        <v>84</v>
      </c>
    </row>
    <row r="173" s="2" customFormat="1" ht="33" customHeight="1">
      <c r="A173" s="37"/>
      <c r="B173" s="38"/>
      <c r="C173" s="225" t="s">
        <v>287</v>
      </c>
      <c r="D173" s="225" t="s">
        <v>160</v>
      </c>
      <c r="E173" s="226" t="s">
        <v>672</v>
      </c>
      <c r="F173" s="227" t="s">
        <v>673</v>
      </c>
      <c r="G173" s="228" t="s">
        <v>163</v>
      </c>
      <c r="H173" s="229">
        <v>50</v>
      </c>
      <c r="I173" s="230"/>
      <c r="J173" s="231">
        <f>ROUND(I173*H173,2)</f>
        <v>0</v>
      </c>
      <c r="K173" s="227" t="s">
        <v>164</v>
      </c>
      <c r="L173" s="43"/>
      <c r="M173" s="232" t="s">
        <v>1</v>
      </c>
      <c r="N173" s="233" t="s">
        <v>41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84</v>
      </c>
      <c r="AT173" s="236" t="s">
        <v>160</v>
      </c>
      <c r="AU173" s="236" t="s">
        <v>84</v>
      </c>
      <c r="AY173" s="16" t="s">
        <v>157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84</v>
      </c>
      <c r="BK173" s="237">
        <f>ROUND(I173*H173,2)</f>
        <v>0</v>
      </c>
      <c r="BL173" s="16" t="s">
        <v>84</v>
      </c>
      <c r="BM173" s="236" t="s">
        <v>1105</v>
      </c>
    </row>
    <row r="174" s="2" customFormat="1">
      <c r="A174" s="37"/>
      <c r="B174" s="38"/>
      <c r="C174" s="39"/>
      <c r="D174" s="238" t="s">
        <v>167</v>
      </c>
      <c r="E174" s="39"/>
      <c r="F174" s="239" t="s">
        <v>675</v>
      </c>
      <c r="G174" s="39"/>
      <c r="H174" s="39"/>
      <c r="I174" s="240"/>
      <c r="J174" s="39"/>
      <c r="K174" s="39"/>
      <c r="L174" s="43"/>
      <c r="M174" s="241"/>
      <c r="N174" s="242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167</v>
      </c>
      <c r="AU174" s="16" t="s">
        <v>84</v>
      </c>
    </row>
    <row r="175" s="2" customFormat="1" ht="24.15" customHeight="1">
      <c r="A175" s="37"/>
      <c r="B175" s="38"/>
      <c r="C175" s="225" t="s">
        <v>292</v>
      </c>
      <c r="D175" s="225" t="s">
        <v>160</v>
      </c>
      <c r="E175" s="226" t="s">
        <v>628</v>
      </c>
      <c r="F175" s="227" t="s">
        <v>629</v>
      </c>
      <c r="G175" s="228" t="s">
        <v>163</v>
      </c>
      <c r="H175" s="229">
        <v>50</v>
      </c>
      <c r="I175" s="230"/>
      <c r="J175" s="231">
        <f>ROUND(I175*H175,2)</f>
        <v>0</v>
      </c>
      <c r="K175" s="227" t="s">
        <v>164</v>
      </c>
      <c r="L175" s="43"/>
      <c r="M175" s="232" t="s">
        <v>1</v>
      </c>
      <c r="N175" s="233" t="s">
        <v>41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156</v>
      </c>
      <c r="AT175" s="236" t="s">
        <v>160</v>
      </c>
      <c r="AU175" s="236" t="s">
        <v>84</v>
      </c>
      <c r="AY175" s="16" t="s">
        <v>157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84</v>
      </c>
      <c r="BK175" s="237">
        <f>ROUND(I175*H175,2)</f>
        <v>0</v>
      </c>
      <c r="BL175" s="16" t="s">
        <v>156</v>
      </c>
      <c r="BM175" s="236" t="s">
        <v>1106</v>
      </c>
    </row>
    <row r="176" s="2" customFormat="1">
      <c r="A176" s="37"/>
      <c r="B176" s="38"/>
      <c r="C176" s="39"/>
      <c r="D176" s="238" t="s">
        <v>167</v>
      </c>
      <c r="E176" s="39"/>
      <c r="F176" s="239" t="s">
        <v>631</v>
      </c>
      <c r="G176" s="39"/>
      <c r="H176" s="39"/>
      <c r="I176" s="240"/>
      <c r="J176" s="39"/>
      <c r="K176" s="39"/>
      <c r="L176" s="43"/>
      <c r="M176" s="241"/>
      <c r="N176" s="242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167</v>
      </c>
      <c r="AU176" s="16" t="s">
        <v>84</v>
      </c>
    </row>
    <row r="177" s="2" customFormat="1" ht="37.8" customHeight="1">
      <c r="A177" s="37"/>
      <c r="B177" s="38"/>
      <c r="C177" s="225" t="s">
        <v>296</v>
      </c>
      <c r="D177" s="225" t="s">
        <v>160</v>
      </c>
      <c r="E177" s="226" t="s">
        <v>616</v>
      </c>
      <c r="F177" s="227" t="s">
        <v>617</v>
      </c>
      <c r="G177" s="228" t="s">
        <v>163</v>
      </c>
      <c r="H177" s="229">
        <v>895</v>
      </c>
      <c r="I177" s="230"/>
      <c r="J177" s="231">
        <f>ROUND(I177*H177,2)</f>
        <v>0</v>
      </c>
      <c r="K177" s="227" t="s">
        <v>164</v>
      </c>
      <c r="L177" s="43"/>
      <c r="M177" s="232" t="s">
        <v>1</v>
      </c>
      <c r="N177" s="233" t="s">
        <v>41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156</v>
      </c>
      <c r="AT177" s="236" t="s">
        <v>160</v>
      </c>
      <c r="AU177" s="236" t="s">
        <v>84</v>
      </c>
      <c r="AY177" s="16" t="s">
        <v>157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84</v>
      </c>
      <c r="BK177" s="237">
        <f>ROUND(I177*H177,2)</f>
        <v>0</v>
      </c>
      <c r="BL177" s="16" t="s">
        <v>156</v>
      </c>
      <c r="BM177" s="236" t="s">
        <v>1107</v>
      </c>
    </row>
    <row r="178" s="2" customFormat="1">
      <c r="A178" s="37"/>
      <c r="B178" s="38"/>
      <c r="C178" s="39"/>
      <c r="D178" s="238" t="s">
        <v>167</v>
      </c>
      <c r="E178" s="39"/>
      <c r="F178" s="239" t="s">
        <v>619</v>
      </c>
      <c r="G178" s="39"/>
      <c r="H178" s="39"/>
      <c r="I178" s="240"/>
      <c r="J178" s="39"/>
      <c r="K178" s="39"/>
      <c r="L178" s="43"/>
      <c r="M178" s="241"/>
      <c r="N178" s="242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167</v>
      </c>
      <c r="AU178" s="16" t="s">
        <v>84</v>
      </c>
    </row>
    <row r="179" s="2" customFormat="1" ht="37.8" customHeight="1">
      <c r="A179" s="37"/>
      <c r="B179" s="38"/>
      <c r="C179" s="225" t="s">
        <v>300</v>
      </c>
      <c r="D179" s="225" t="s">
        <v>160</v>
      </c>
      <c r="E179" s="226" t="s">
        <v>620</v>
      </c>
      <c r="F179" s="227" t="s">
        <v>621</v>
      </c>
      <c r="G179" s="228" t="s">
        <v>163</v>
      </c>
      <c r="H179" s="229">
        <v>70</v>
      </c>
      <c r="I179" s="230"/>
      <c r="J179" s="231">
        <f>ROUND(I179*H179,2)</f>
        <v>0</v>
      </c>
      <c r="K179" s="227" t="s">
        <v>164</v>
      </c>
      <c r="L179" s="43"/>
      <c r="M179" s="232" t="s">
        <v>1</v>
      </c>
      <c r="N179" s="233" t="s">
        <v>41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156</v>
      </c>
      <c r="AT179" s="236" t="s">
        <v>160</v>
      </c>
      <c r="AU179" s="236" t="s">
        <v>84</v>
      </c>
      <c r="AY179" s="16" t="s">
        <v>157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84</v>
      </c>
      <c r="BK179" s="237">
        <f>ROUND(I179*H179,2)</f>
        <v>0</v>
      </c>
      <c r="BL179" s="16" t="s">
        <v>156</v>
      </c>
      <c r="BM179" s="236" t="s">
        <v>1108</v>
      </c>
    </row>
    <row r="180" s="2" customFormat="1">
      <c r="A180" s="37"/>
      <c r="B180" s="38"/>
      <c r="C180" s="39"/>
      <c r="D180" s="238" t="s">
        <v>167</v>
      </c>
      <c r="E180" s="39"/>
      <c r="F180" s="239" t="s">
        <v>623</v>
      </c>
      <c r="G180" s="39"/>
      <c r="H180" s="39"/>
      <c r="I180" s="240"/>
      <c r="J180" s="39"/>
      <c r="K180" s="39"/>
      <c r="L180" s="43"/>
      <c r="M180" s="241"/>
      <c r="N180" s="242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167</v>
      </c>
      <c r="AU180" s="16" t="s">
        <v>84</v>
      </c>
    </row>
    <row r="181" s="2" customFormat="1" ht="37.8" customHeight="1">
      <c r="A181" s="37"/>
      <c r="B181" s="38"/>
      <c r="C181" s="225" t="s">
        <v>304</v>
      </c>
      <c r="D181" s="225" t="s">
        <v>160</v>
      </c>
      <c r="E181" s="226" t="s">
        <v>624</v>
      </c>
      <c r="F181" s="227" t="s">
        <v>625</v>
      </c>
      <c r="G181" s="228" t="s">
        <v>163</v>
      </c>
      <c r="H181" s="229">
        <v>20</v>
      </c>
      <c r="I181" s="230"/>
      <c r="J181" s="231">
        <f>ROUND(I181*H181,2)</f>
        <v>0</v>
      </c>
      <c r="K181" s="227" t="s">
        <v>164</v>
      </c>
      <c r="L181" s="43"/>
      <c r="M181" s="232" t="s">
        <v>1</v>
      </c>
      <c r="N181" s="233" t="s">
        <v>41</v>
      </c>
      <c r="O181" s="90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156</v>
      </c>
      <c r="AT181" s="236" t="s">
        <v>160</v>
      </c>
      <c r="AU181" s="236" t="s">
        <v>84</v>
      </c>
      <c r="AY181" s="16" t="s">
        <v>157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84</v>
      </c>
      <c r="BK181" s="237">
        <f>ROUND(I181*H181,2)</f>
        <v>0</v>
      </c>
      <c r="BL181" s="16" t="s">
        <v>156</v>
      </c>
      <c r="BM181" s="236" t="s">
        <v>1109</v>
      </c>
    </row>
    <row r="182" s="2" customFormat="1">
      <c r="A182" s="37"/>
      <c r="B182" s="38"/>
      <c r="C182" s="39"/>
      <c r="D182" s="238" t="s">
        <v>167</v>
      </c>
      <c r="E182" s="39"/>
      <c r="F182" s="239" t="s">
        <v>627</v>
      </c>
      <c r="G182" s="39"/>
      <c r="H182" s="39"/>
      <c r="I182" s="240"/>
      <c r="J182" s="39"/>
      <c r="K182" s="39"/>
      <c r="L182" s="43"/>
      <c r="M182" s="241"/>
      <c r="N182" s="242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167</v>
      </c>
      <c r="AU182" s="16" t="s">
        <v>84</v>
      </c>
    </row>
    <row r="183" s="2" customFormat="1" ht="37.8" customHeight="1">
      <c r="A183" s="37"/>
      <c r="B183" s="38"/>
      <c r="C183" s="225" t="s">
        <v>310</v>
      </c>
      <c r="D183" s="225" t="s">
        <v>160</v>
      </c>
      <c r="E183" s="226" t="s">
        <v>1110</v>
      </c>
      <c r="F183" s="227" t="s">
        <v>1111</v>
      </c>
      <c r="G183" s="228" t="s">
        <v>163</v>
      </c>
      <c r="H183" s="229">
        <v>20</v>
      </c>
      <c r="I183" s="230"/>
      <c r="J183" s="231">
        <f>ROUND(I183*H183,2)</f>
        <v>0</v>
      </c>
      <c r="K183" s="227" t="s">
        <v>164</v>
      </c>
      <c r="L183" s="43"/>
      <c r="M183" s="232" t="s">
        <v>1</v>
      </c>
      <c r="N183" s="233" t="s">
        <v>41</v>
      </c>
      <c r="O183" s="90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156</v>
      </c>
      <c r="AT183" s="236" t="s">
        <v>160</v>
      </c>
      <c r="AU183" s="236" t="s">
        <v>84</v>
      </c>
      <c r="AY183" s="16" t="s">
        <v>157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84</v>
      </c>
      <c r="BK183" s="237">
        <f>ROUND(I183*H183,2)</f>
        <v>0</v>
      </c>
      <c r="BL183" s="16" t="s">
        <v>156</v>
      </c>
      <c r="BM183" s="236" t="s">
        <v>1112</v>
      </c>
    </row>
    <row r="184" s="2" customFormat="1">
      <c r="A184" s="37"/>
      <c r="B184" s="38"/>
      <c r="C184" s="39"/>
      <c r="D184" s="238" t="s">
        <v>167</v>
      </c>
      <c r="E184" s="39"/>
      <c r="F184" s="239" t="s">
        <v>1113</v>
      </c>
      <c r="G184" s="39"/>
      <c r="H184" s="39"/>
      <c r="I184" s="240"/>
      <c r="J184" s="39"/>
      <c r="K184" s="39"/>
      <c r="L184" s="43"/>
      <c r="M184" s="241"/>
      <c r="N184" s="242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167</v>
      </c>
      <c r="AU184" s="16" t="s">
        <v>84</v>
      </c>
    </row>
    <row r="185" s="2" customFormat="1" ht="24.15" customHeight="1">
      <c r="A185" s="37"/>
      <c r="B185" s="38"/>
      <c r="C185" s="225" t="s">
        <v>315</v>
      </c>
      <c r="D185" s="225" t="s">
        <v>160</v>
      </c>
      <c r="E185" s="226" t="s">
        <v>660</v>
      </c>
      <c r="F185" s="227" t="s">
        <v>661</v>
      </c>
      <c r="G185" s="228" t="s">
        <v>176</v>
      </c>
      <c r="H185" s="229">
        <v>2</v>
      </c>
      <c r="I185" s="230"/>
      <c r="J185" s="231">
        <f>ROUND(I185*H185,2)</f>
        <v>0</v>
      </c>
      <c r="K185" s="227" t="s">
        <v>164</v>
      </c>
      <c r="L185" s="43"/>
      <c r="M185" s="232" t="s">
        <v>1</v>
      </c>
      <c r="N185" s="233" t="s">
        <v>41</v>
      </c>
      <c r="O185" s="90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84</v>
      </c>
      <c r="AT185" s="236" t="s">
        <v>160</v>
      </c>
      <c r="AU185" s="236" t="s">
        <v>84</v>
      </c>
      <c r="AY185" s="16" t="s">
        <v>157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84</v>
      </c>
      <c r="BK185" s="237">
        <f>ROUND(I185*H185,2)</f>
        <v>0</v>
      </c>
      <c r="BL185" s="16" t="s">
        <v>84</v>
      </c>
      <c r="BM185" s="236" t="s">
        <v>1114</v>
      </c>
    </row>
    <row r="186" s="2" customFormat="1">
      <c r="A186" s="37"/>
      <c r="B186" s="38"/>
      <c r="C186" s="39"/>
      <c r="D186" s="238" t="s">
        <v>167</v>
      </c>
      <c r="E186" s="39"/>
      <c r="F186" s="239" t="s">
        <v>663</v>
      </c>
      <c r="G186" s="39"/>
      <c r="H186" s="39"/>
      <c r="I186" s="240"/>
      <c r="J186" s="39"/>
      <c r="K186" s="39"/>
      <c r="L186" s="43"/>
      <c r="M186" s="241"/>
      <c r="N186" s="242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167</v>
      </c>
      <c r="AU186" s="16" t="s">
        <v>84</v>
      </c>
    </row>
    <row r="187" s="2" customFormat="1" ht="24.15" customHeight="1">
      <c r="A187" s="37"/>
      <c r="B187" s="38"/>
      <c r="C187" s="225" t="s">
        <v>320</v>
      </c>
      <c r="D187" s="225" t="s">
        <v>160</v>
      </c>
      <c r="E187" s="226" t="s">
        <v>668</v>
      </c>
      <c r="F187" s="227" t="s">
        <v>669</v>
      </c>
      <c r="G187" s="228" t="s">
        <v>176</v>
      </c>
      <c r="H187" s="229">
        <v>1</v>
      </c>
      <c r="I187" s="230"/>
      <c r="J187" s="231">
        <f>ROUND(I187*H187,2)</f>
        <v>0</v>
      </c>
      <c r="K187" s="227" t="s">
        <v>164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84</v>
      </c>
      <c r="AT187" s="236" t="s">
        <v>160</v>
      </c>
      <c r="AU187" s="236" t="s">
        <v>84</v>
      </c>
      <c r="AY187" s="16" t="s">
        <v>157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84</v>
      </c>
      <c r="BK187" s="237">
        <f>ROUND(I187*H187,2)</f>
        <v>0</v>
      </c>
      <c r="BL187" s="16" t="s">
        <v>84</v>
      </c>
      <c r="BM187" s="236" t="s">
        <v>1115</v>
      </c>
    </row>
    <row r="188" s="2" customFormat="1">
      <c r="A188" s="37"/>
      <c r="B188" s="38"/>
      <c r="C188" s="39"/>
      <c r="D188" s="238" t="s">
        <v>167</v>
      </c>
      <c r="E188" s="39"/>
      <c r="F188" s="239" t="s">
        <v>671</v>
      </c>
      <c r="G188" s="39"/>
      <c r="H188" s="39"/>
      <c r="I188" s="240"/>
      <c r="J188" s="39"/>
      <c r="K188" s="39"/>
      <c r="L188" s="43"/>
      <c r="M188" s="241"/>
      <c r="N188" s="242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167</v>
      </c>
      <c r="AU188" s="16" t="s">
        <v>84</v>
      </c>
    </row>
    <row r="189" s="2" customFormat="1" ht="33" customHeight="1">
      <c r="A189" s="37"/>
      <c r="B189" s="38"/>
      <c r="C189" s="225" t="s">
        <v>325</v>
      </c>
      <c r="D189" s="225" t="s">
        <v>160</v>
      </c>
      <c r="E189" s="226" t="s">
        <v>640</v>
      </c>
      <c r="F189" s="227" t="s">
        <v>641</v>
      </c>
      <c r="G189" s="228" t="s">
        <v>176</v>
      </c>
      <c r="H189" s="229">
        <v>8</v>
      </c>
      <c r="I189" s="230"/>
      <c r="J189" s="231">
        <f>ROUND(I189*H189,2)</f>
        <v>0</v>
      </c>
      <c r="K189" s="227" t="s">
        <v>164</v>
      </c>
      <c r="L189" s="43"/>
      <c r="M189" s="232" t="s">
        <v>1</v>
      </c>
      <c r="N189" s="233" t="s">
        <v>41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84</v>
      </c>
      <c r="AT189" s="236" t="s">
        <v>160</v>
      </c>
      <c r="AU189" s="236" t="s">
        <v>84</v>
      </c>
      <c r="AY189" s="16" t="s">
        <v>157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84</v>
      </c>
      <c r="BK189" s="237">
        <f>ROUND(I189*H189,2)</f>
        <v>0</v>
      </c>
      <c r="BL189" s="16" t="s">
        <v>84</v>
      </c>
      <c r="BM189" s="236" t="s">
        <v>1116</v>
      </c>
    </row>
    <row r="190" s="2" customFormat="1">
      <c r="A190" s="37"/>
      <c r="B190" s="38"/>
      <c r="C190" s="39"/>
      <c r="D190" s="238" t="s">
        <v>167</v>
      </c>
      <c r="E190" s="39"/>
      <c r="F190" s="239" t="s">
        <v>643</v>
      </c>
      <c r="G190" s="39"/>
      <c r="H190" s="39"/>
      <c r="I190" s="240"/>
      <c r="J190" s="39"/>
      <c r="K190" s="39"/>
      <c r="L190" s="43"/>
      <c r="M190" s="241"/>
      <c r="N190" s="242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167</v>
      </c>
      <c r="AU190" s="16" t="s">
        <v>84</v>
      </c>
    </row>
    <row r="191" s="2" customFormat="1" ht="33" customHeight="1">
      <c r="A191" s="37"/>
      <c r="B191" s="38"/>
      <c r="C191" s="225" t="s">
        <v>330</v>
      </c>
      <c r="D191" s="225" t="s">
        <v>160</v>
      </c>
      <c r="E191" s="226" t="s">
        <v>1117</v>
      </c>
      <c r="F191" s="227" t="s">
        <v>1118</v>
      </c>
      <c r="G191" s="228" t="s">
        <v>176</v>
      </c>
      <c r="H191" s="229">
        <v>1</v>
      </c>
      <c r="I191" s="230"/>
      <c r="J191" s="231">
        <f>ROUND(I191*H191,2)</f>
        <v>0</v>
      </c>
      <c r="K191" s="227" t="s">
        <v>164</v>
      </c>
      <c r="L191" s="43"/>
      <c r="M191" s="232" t="s">
        <v>1</v>
      </c>
      <c r="N191" s="233" t="s">
        <v>41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84</v>
      </c>
      <c r="AT191" s="236" t="s">
        <v>160</v>
      </c>
      <c r="AU191" s="236" t="s">
        <v>84</v>
      </c>
      <c r="AY191" s="16" t="s">
        <v>157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84</v>
      </c>
      <c r="BK191" s="237">
        <f>ROUND(I191*H191,2)</f>
        <v>0</v>
      </c>
      <c r="BL191" s="16" t="s">
        <v>84</v>
      </c>
      <c r="BM191" s="236" t="s">
        <v>1119</v>
      </c>
    </row>
    <row r="192" s="2" customFormat="1">
      <c r="A192" s="37"/>
      <c r="B192" s="38"/>
      <c r="C192" s="39"/>
      <c r="D192" s="238" t="s">
        <v>167</v>
      </c>
      <c r="E192" s="39"/>
      <c r="F192" s="239" t="s">
        <v>1120</v>
      </c>
      <c r="G192" s="39"/>
      <c r="H192" s="39"/>
      <c r="I192" s="240"/>
      <c r="J192" s="39"/>
      <c r="K192" s="39"/>
      <c r="L192" s="43"/>
      <c r="M192" s="241"/>
      <c r="N192" s="242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167</v>
      </c>
      <c r="AU192" s="16" t="s">
        <v>84</v>
      </c>
    </row>
    <row r="193" s="2" customFormat="1" ht="33" customHeight="1">
      <c r="A193" s="37"/>
      <c r="B193" s="38"/>
      <c r="C193" s="225" t="s">
        <v>264</v>
      </c>
      <c r="D193" s="225" t="s">
        <v>160</v>
      </c>
      <c r="E193" s="226" t="s">
        <v>644</v>
      </c>
      <c r="F193" s="227" t="s">
        <v>645</v>
      </c>
      <c r="G193" s="228" t="s">
        <v>176</v>
      </c>
      <c r="H193" s="229">
        <v>15</v>
      </c>
      <c r="I193" s="230"/>
      <c r="J193" s="231">
        <f>ROUND(I193*H193,2)</f>
        <v>0</v>
      </c>
      <c r="K193" s="227" t="s">
        <v>745</v>
      </c>
      <c r="L193" s="43"/>
      <c r="M193" s="232" t="s">
        <v>1</v>
      </c>
      <c r="N193" s="233" t="s">
        <v>41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84</v>
      </c>
      <c r="AT193" s="236" t="s">
        <v>160</v>
      </c>
      <c r="AU193" s="236" t="s">
        <v>84</v>
      </c>
      <c r="AY193" s="16" t="s">
        <v>157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84</v>
      </c>
      <c r="BK193" s="237">
        <f>ROUND(I193*H193,2)</f>
        <v>0</v>
      </c>
      <c r="BL193" s="16" t="s">
        <v>84</v>
      </c>
      <c r="BM193" s="236" t="s">
        <v>1121</v>
      </c>
    </row>
    <row r="194" s="2" customFormat="1">
      <c r="A194" s="37"/>
      <c r="B194" s="38"/>
      <c r="C194" s="39"/>
      <c r="D194" s="238" t="s">
        <v>167</v>
      </c>
      <c r="E194" s="39"/>
      <c r="F194" s="239" t="s">
        <v>647</v>
      </c>
      <c r="G194" s="39"/>
      <c r="H194" s="39"/>
      <c r="I194" s="240"/>
      <c r="J194" s="39"/>
      <c r="K194" s="39"/>
      <c r="L194" s="43"/>
      <c r="M194" s="241"/>
      <c r="N194" s="242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167</v>
      </c>
      <c r="AU194" s="16" t="s">
        <v>84</v>
      </c>
    </row>
    <row r="195" s="2" customFormat="1" ht="33" customHeight="1">
      <c r="A195" s="37"/>
      <c r="B195" s="38"/>
      <c r="C195" s="225" t="s">
        <v>269</v>
      </c>
      <c r="D195" s="225" t="s">
        <v>160</v>
      </c>
      <c r="E195" s="226" t="s">
        <v>648</v>
      </c>
      <c r="F195" s="227" t="s">
        <v>649</v>
      </c>
      <c r="G195" s="228" t="s">
        <v>176</v>
      </c>
      <c r="H195" s="229">
        <v>2</v>
      </c>
      <c r="I195" s="230"/>
      <c r="J195" s="231">
        <f>ROUND(I195*H195,2)</f>
        <v>0</v>
      </c>
      <c r="K195" s="227" t="s">
        <v>745</v>
      </c>
      <c r="L195" s="43"/>
      <c r="M195" s="232" t="s">
        <v>1</v>
      </c>
      <c r="N195" s="233" t="s">
        <v>41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84</v>
      </c>
      <c r="AT195" s="236" t="s">
        <v>160</v>
      </c>
      <c r="AU195" s="236" t="s">
        <v>84</v>
      </c>
      <c r="AY195" s="16" t="s">
        <v>157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84</v>
      </c>
      <c r="BK195" s="237">
        <f>ROUND(I195*H195,2)</f>
        <v>0</v>
      </c>
      <c r="BL195" s="16" t="s">
        <v>84</v>
      </c>
      <c r="BM195" s="236" t="s">
        <v>1122</v>
      </c>
    </row>
    <row r="196" s="2" customFormat="1">
      <c r="A196" s="37"/>
      <c r="B196" s="38"/>
      <c r="C196" s="39"/>
      <c r="D196" s="238" t="s">
        <v>167</v>
      </c>
      <c r="E196" s="39"/>
      <c r="F196" s="239" t="s">
        <v>651</v>
      </c>
      <c r="G196" s="39"/>
      <c r="H196" s="39"/>
      <c r="I196" s="240"/>
      <c r="J196" s="39"/>
      <c r="K196" s="39"/>
      <c r="L196" s="43"/>
      <c r="M196" s="241"/>
      <c r="N196" s="242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167</v>
      </c>
      <c r="AU196" s="16" t="s">
        <v>84</v>
      </c>
    </row>
    <row r="197" s="2" customFormat="1" ht="33" customHeight="1">
      <c r="A197" s="37"/>
      <c r="B197" s="38"/>
      <c r="C197" s="225" t="s">
        <v>274</v>
      </c>
      <c r="D197" s="225" t="s">
        <v>160</v>
      </c>
      <c r="E197" s="226" t="s">
        <v>652</v>
      </c>
      <c r="F197" s="227" t="s">
        <v>653</v>
      </c>
      <c r="G197" s="228" t="s">
        <v>176</v>
      </c>
      <c r="H197" s="229">
        <v>1</v>
      </c>
      <c r="I197" s="230"/>
      <c r="J197" s="231">
        <f>ROUND(I197*H197,2)</f>
        <v>0</v>
      </c>
      <c r="K197" s="227" t="s">
        <v>745</v>
      </c>
      <c r="L197" s="43"/>
      <c r="M197" s="232" t="s">
        <v>1</v>
      </c>
      <c r="N197" s="233" t="s">
        <v>41</v>
      </c>
      <c r="O197" s="90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84</v>
      </c>
      <c r="AT197" s="236" t="s">
        <v>160</v>
      </c>
      <c r="AU197" s="236" t="s">
        <v>84</v>
      </c>
      <c r="AY197" s="16" t="s">
        <v>157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84</v>
      </c>
      <c r="BK197" s="237">
        <f>ROUND(I197*H197,2)</f>
        <v>0</v>
      </c>
      <c r="BL197" s="16" t="s">
        <v>84</v>
      </c>
      <c r="BM197" s="236" t="s">
        <v>1123</v>
      </c>
    </row>
    <row r="198" s="2" customFormat="1">
      <c r="A198" s="37"/>
      <c r="B198" s="38"/>
      <c r="C198" s="39"/>
      <c r="D198" s="238" t="s">
        <v>167</v>
      </c>
      <c r="E198" s="39"/>
      <c r="F198" s="239" t="s">
        <v>655</v>
      </c>
      <c r="G198" s="39"/>
      <c r="H198" s="39"/>
      <c r="I198" s="240"/>
      <c r="J198" s="39"/>
      <c r="K198" s="39"/>
      <c r="L198" s="43"/>
      <c r="M198" s="241"/>
      <c r="N198" s="242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167</v>
      </c>
      <c r="AU198" s="16" t="s">
        <v>84</v>
      </c>
    </row>
    <row r="199" s="2" customFormat="1" ht="33" customHeight="1">
      <c r="A199" s="37"/>
      <c r="B199" s="38"/>
      <c r="C199" s="225" t="s">
        <v>278</v>
      </c>
      <c r="D199" s="225" t="s">
        <v>160</v>
      </c>
      <c r="E199" s="226" t="s">
        <v>1124</v>
      </c>
      <c r="F199" s="227" t="s">
        <v>1125</v>
      </c>
      <c r="G199" s="228" t="s">
        <v>176</v>
      </c>
      <c r="H199" s="229">
        <v>1</v>
      </c>
      <c r="I199" s="230"/>
      <c r="J199" s="231">
        <f>ROUND(I199*H199,2)</f>
        <v>0</v>
      </c>
      <c r="K199" s="227" t="s">
        <v>745</v>
      </c>
      <c r="L199" s="43"/>
      <c r="M199" s="232" t="s">
        <v>1</v>
      </c>
      <c r="N199" s="233" t="s">
        <v>41</v>
      </c>
      <c r="O199" s="90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84</v>
      </c>
      <c r="AT199" s="236" t="s">
        <v>160</v>
      </c>
      <c r="AU199" s="236" t="s">
        <v>84</v>
      </c>
      <c r="AY199" s="16" t="s">
        <v>157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84</v>
      </c>
      <c r="BK199" s="237">
        <f>ROUND(I199*H199,2)</f>
        <v>0</v>
      </c>
      <c r="BL199" s="16" t="s">
        <v>84</v>
      </c>
      <c r="BM199" s="236" t="s">
        <v>1126</v>
      </c>
    </row>
    <row r="200" s="2" customFormat="1">
      <c r="A200" s="37"/>
      <c r="B200" s="38"/>
      <c r="C200" s="39"/>
      <c r="D200" s="238" t="s">
        <v>167</v>
      </c>
      <c r="E200" s="39"/>
      <c r="F200" s="239" t="s">
        <v>1127</v>
      </c>
      <c r="G200" s="39"/>
      <c r="H200" s="39"/>
      <c r="I200" s="240"/>
      <c r="J200" s="39"/>
      <c r="K200" s="39"/>
      <c r="L200" s="43"/>
      <c r="M200" s="241"/>
      <c r="N200" s="242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167</v>
      </c>
      <c r="AU200" s="16" t="s">
        <v>84</v>
      </c>
    </row>
    <row r="201" s="2" customFormat="1" ht="33" customHeight="1">
      <c r="A201" s="37"/>
      <c r="B201" s="38"/>
      <c r="C201" s="225" t="s">
        <v>283</v>
      </c>
      <c r="D201" s="225" t="s">
        <v>160</v>
      </c>
      <c r="E201" s="226" t="s">
        <v>656</v>
      </c>
      <c r="F201" s="227" t="s">
        <v>657</v>
      </c>
      <c r="G201" s="228" t="s">
        <v>176</v>
      </c>
      <c r="H201" s="229">
        <v>1</v>
      </c>
      <c r="I201" s="230"/>
      <c r="J201" s="231">
        <f>ROUND(I201*H201,2)</f>
        <v>0</v>
      </c>
      <c r="K201" s="227" t="s">
        <v>745</v>
      </c>
      <c r="L201" s="43"/>
      <c r="M201" s="232" t="s">
        <v>1</v>
      </c>
      <c r="N201" s="233" t="s">
        <v>41</v>
      </c>
      <c r="O201" s="90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84</v>
      </c>
      <c r="AT201" s="236" t="s">
        <v>160</v>
      </c>
      <c r="AU201" s="236" t="s">
        <v>84</v>
      </c>
      <c r="AY201" s="16" t="s">
        <v>157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84</v>
      </c>
      <c r="BK201" s="237">
        <f>ROUND(I201*H201,2)</f>
        <v>0</v>
      </c>
      <c r="BL201" s="16" t="s">
        <v>84</v>
      </c>
      <c r="BM201" s="236" t="s">
        <v>1128</v>
      </c>
    </row>
    <row r="202" s="2" customFormat="1">
      <c r="A202" s="37"/>
      <c r="B202" s="38"/>
      <c r="C202" s="39"/>
      <c r="D202" s="238" t="s">
        <v>167</v>
      </c>
      <c r="E202" s="39"/>
      <c r="F202" s="239" t="s">
        <v>659</v>
      </c>
      <c r="G202" s="39"/>
      <c r="H202" s="39"/>
      <c r="I202" s="240"/>
      <c r="J202" s="39"/>
      <c r="K202" s="39"/>
      <c r="L202" s="43"/>
      <c r="M202" s="241"/>
      <c r="N202" s="242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167</v>
      </c>
      <c r="AU202" s="16" t="s">
        <v>84</v>
      </c>
    </row>
    <row r="203" s="2" customFormat="1" ht="37.8" customHeight="1">
      <c r="A203" s="37"/>
      <c r="B203" s="38"/>
      <c r="C203" s="225" t="s">
        <v>335</v>
      </c>
      <c r="D203" s="225" t="s">
        <v>160</v>
      </c>
      <c r="E203" s="226" t="s">
        <v>1129</v>
      </c>
      <c r="F203" s="227" t="s">
        <v>1130</v>
      </c>
      <c r="G203" s="228" t="s">
        <v>176</v>
      </c>
      <c r="H203" s="229">
        <v>3</v>
      </c>
      <c r="I203" s="230"/>
      <c r="J203" s="231">
        <f>ROUND(I203*H203,2)</f>
        <v>0</v>
      </c>
      <c r="K203" s="227" t="s">
        <v>164</v>
      </c>
      <c r="L203" s="43"/>
      <c r="M203" s="232" t="s">
        <v>1</v>
      </c>
      <c r="N203" s="233" t="s">
        <v>41</v>
      </c>
      <c r="O203" s="90"/>
      <c r="P203" s="234">
        <f>O203*H203</f>
        <v>0</v>
      </c>
      <c r="Q203" s="234">
        <v>0</v>
      </c>
      <c r="R203" s="234">
        <f>Q203*H203</f>
        <v>0</v>
      </c>
      <c r="S203" s="234">
        <v>0</v>
      </c>
      <c r="T203" s="23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6" t="s">
        <v>165</v>
      </c>
      <c r="AT203" s="236" t="s">
        <v>160</v>
      </c>
      <c r="AU203" s="236" t="s">
        <v>84</v>
      </c>
      <c r="AY203" s="16" t="s">
        <v>157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6" t="s">
        <v>84</v>
      </c>
      <c r="BK203" s="237">
        <f>ROUND(I203*H203,2)</f>
        <v>0</v>
      </c>
      <c r="BL203" s="16" t="s">
        <v>165</v>
      </c>
      <c r="BM203" s="236" t="s">
        <v>1131</v>
      </c>
    </row>
    <row r="204" s="2" customFormat="1">
      <c r="A204" s="37"/>
      <c r="B204" s="38"/>
      <c r="C204" s="39"/>
      <c r="D204" s="238" t="s">
        <v>167</v>
      </c>
      <c r="E204" s="39"/>
      <c r="F204" s="239" t="s">
        <v>1132</v>
      </c>
      <c r="G204" s="39"/>
      <c r="H204" s="39"/>
      <c r="I204" s="240"/>
      <c r="J204" s="39"/>
      <c r="K204" s="39"/>
      <c r="L204" s="43"/>
      <c r="M204" s="241"/>
      <c r="N204" s="242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167</v>
      </c>
      <c r="AU204" s="16" t="s">
        <v>84</v>
      </c>
    </row>
    <row r="205" s="2" customFormat="1" ht="37.8" customHeight="1">
      <c r="A205" s="37"/>
      <c r="B205" s="38"/>
      <c r="C205" s="225" t="s">
        <v>340</v>
      </c>
      <c r="D205" s="225" t="s">
        <v>160</v>
      </c>
      <c r="E205" s="226" t="s">
        <v>681</v>
      </c>
      <c r="F205" s="227" t="s">
        <v>682</v>
      </c>
      <c r="G205" s="228" t="s">
        <v>176</v>
      </c>
      <c r="H205" s="229">
        <v>4</v>
      </c>
      <c r="I205" s="230"/>
      <c r="J205" s="231">
        <f>ROUND(I205*H205,2)</f>
        <v>0</v>
      </c>
      <c r="K205" s="227" t="s">
        <v>164</v>
      </c>
      <c r="L205" s="43"/>
      <c r="M205" s="232" t="s">
        <v>1</v>
      </c>
      <c r="N205" s="233" t="s">
        <v>41</v>
      </c>
      <c r="O205" s="90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165</v>
      </c>
      <c r="AT205" s="236" t="s">
        <v>160</v>
      </c>
      <c r="AU205" s="236" t="s">
        <v>84</v>
      </c>
      <c r="AY205" s="16" t="s">
        <v>157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84</v>
      </c>
      <c r="BK205" s="237">
        <f>ROUND(I205*H205,2)</f>
        <v>0</v>
      </c>
      <c r="BL205" s="16" t="s">
        <v>165</v>
      </c>
      <c r="BM205" s="236" t="s">
        <v>1133</v>
      </c>
    </row>
    <row r="206" s="2" customFormat="1">
      <c r="A206" s="37"/>
      <c r="B206" s="38"/>
      <c r="C206" s="39"/>
      <c r="D206" s="238" t="s">
        <v>167</v>
      </c>
      <c r="E206" s="39"/>
      <c r="F206" s="239" t="s">
        <v>684</v>
      </c>
      <c r="G206" s="39"/>
      <c r="H206" s="39"/>
      <c r="I206" s="240"/>
      <c r="J206" s="39"/>
      <c r="K206" s="39"/>
      <c r="L206" s="43"/>
      <c r="M206" s="241"/>
      <c r="N206" s="242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167</v>
      </c>
      <c r="AU206" s="16" t="s">
        <v>84</v>
      </c>
    </row>
    <row r="207" s="2" customFormat="1" ht="16.5" customHeight="1">
      <c r="A207" s="37"/>
      <c r="B207" s="38"/>
      <c r="C207" s="225" t="s">
        <v>402</v>
      </c>
      <c r="D207" s="225" t="s">
        <v>160</v>
      </c>
      <c r="E207" s="226" t="s">
        <v>260</v>
      </c>
      <c r="F207" s="227" t="s">
        <v>261</v>
      </c>
      <c r="G207" s="228" t="s">
        <v>176</v>
      </c>
      <c r="H207" s="229">
        <v>6</v>
      </c>
      <c r="I207" s="230"/>
      <c r="J207" s="231">
        <f>ROUND(I207*H207,2)</f>
        <v>0</v>
      </c>
      <c r="K207" s="227" t="s">
        <v>164</v>
      </c>
      <c r="L207" s="43"/>
      <c r="M207" s="232" t="s">
        <v>1</v>
      </c>
      <c r="N207" s="233" t="s">
        <v>41</v>
      </c>
      <c r="O207" s="90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84</v>
      </c>
      <c r="AT207" s="236" t="s">
        <v>160</v>
      </c>
      <c r="AU207" s="236" t="s">
        <v>84</v>
      </c>
      <c r="AY207" s="16" t="s">
        <v>157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84</v>
      </c>
      <c r="BK207" s="237">
        <f>ROUND(I207*H207,2)</f>
        <v>0</v>
      </c>
      <c r="BL207" s="16" t="s">
        <v>84</v>
      </c>
      <c r="BM207" s="236" t="s">
        <v>1134</v>
      </c>
    </row>
    <row r="208" s="2" customFormat="1">
      <c r="A208" s="37"/>
      <c r="B208" s="38"/>
      <c r="C208" s="39"/>
      <c r="D208" s="238" t="s">
        <v>167</v>
      </c>
      <c r="E208" s="39"/>
      <c r="F208" s="239" t="s">
        <v>263</v>
      </c>
      <c r="G208" s="39"/>
      <c r="H208" s="39"/>
      <c r="I208" s="240"/>
      <c r="J208" s="39"/>
      <c r="K208" s="39"/>
      <c r="L208" s="43"/>
      <c r="M208" s="241"/>
      <c r="N208" s="242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167</v>
      </c>
      <c r="AU208" s="16" t="s">
        <v>84</v>
      </c>
    </row>
    <row r="209" s="2" customFormat="1" ht="24.15" customHeight="1">
      <c r="A209" s="37"/>
      <c r="B209" s="38"/>
      <c r="C209" s="225" t="s">
        <v>259</v>
      </c>
      <c r="D209" s="225" t="s">
        <v>160</v>
      </c>
      <c r="E209" s="226" t="s">
        <v>1135</v>
      </c>
      <c r="F209" s="227" t="s">
        <v>1136</v>
      </c>
      <c r="G209" s="228" t="s">
        <v>176</v>
      </c>
      <c r="H209" s="229">
        <v>4</v>
      </c>
      <c r="I209" s="230"/>
      <c r="J209" s="231">
        <f>ROUND(I209*H209,2)</f>
        <v>0</v>
      </c>
      <c r="K209" s="227" t="s">
        <v>745</v>
      </c>
      <c r="L209" s="43"/>
      <c r="M209" s="232" t="s">
        <v>1</v>
      </c>
      <c r="N209" s="233" t="s">
        <v>41</v>
      </c>
      <c r="O209" s="90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84</v>
      </c>
      <c r="AT209" s="236" t="s">
        <v>160</v>
      </c>
      <c r="AU209" s="236" t="s">
        <v>84</v>
      </c>
      <c r="AY209" s="16" t="s">
        <v>157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84</v>
      </c>
      <c r="BK209" s="237">
        <f>ROUND(I209*H209,2)</f>
        <v>0</v>
      </c>
      <c r="BL209" s="16" t="s">
        <v>84</v>
      </c>
      <c r="BM209" s="236" t="s">
        <v>1137</v>
      </c>
    </row>
    <row r="210" s="2" customFormat="1">
      <c r="A210" s="37"/>
      <c r="B210" s="38"/>
      <c r="C210" s="39"/>
      <c r="D210" s="238" t="s">
        <v>167</v>
      </c>
      <c r="E210" s="39"/>
      <c r="F210" s="239" t="s">
        <v>1138</v>
      </c>
      <c r="G210" s="39"/>
      <c r="H210" s="39"/>
      <c r="I210" s="240"/>
      <c r="J210" s="39"/>
      <c r="K210" s="39"/>
      <c r="L210" s="43"/>
      <c r="M210" s="241"/>
      <c r="N210" s="242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167</v>
      </c>
      <c r="AU210" s="16" t="s">
        <v>84</v>
      </c>
    </row>
    <row r="211" s="2" customFormat="1" ht="24.15" customHeight="1">
      <c r="A211" s="37"/>
      <c r="B211" s="38"/>
      <c r="C211" s="225" t="s">
        <v>883</v>
      </c>
      <c r="D211" s="225" t="s">
        <v>160</v>
      </c>
      <c r="E211" s="226" t="s">
        <v>1139</v>
      </c>
      <c r="F211" s="227" t="s">
        <v>1140</v>
      </c>
      <c r="G211" s="228" t="s">
        <v>163</v>
      </c>
      <c r="H211" s="229">
        <v>165</v>
      </c>
      <c r="I211" s="230"/>
      <c r="J211" s="231">
        <f>ROUND(I211*H211,2)</f>
        <v>0</v>
      </c>
      <c r="K211" s="227" t="s">
        <v>745</v>
      </c>
      <c r="L211" s="43"/>
      <c r="M211" s="232" t="s">
        <v>1</v>
      </c>
      <c r="N211" s="233" t="s">
        <v>41</v>
      </c>
      <c r="O211" s="90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84</v>
      </c>
      <c r="AT211" s="236" t="s">
        <v>160</v>
      </c>
      <c r="AU211" s="236" t="s">
        <v>84</v>
      </c>
      <c r="AY211" s="16" t="s">
        <v>157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84</v>
      </c>
      <c r="BK211" s="237">
        <f>ROUND(I211*H211,2)</f>
        <v>0</v>
      </c>
      <c r="BL211" s="16" t="s">
        <v>84</v>
      </c>
      <c r="BM211" s="236" t="s">
        <v>1141</v>
      </c>
    </row>
    <row r="212" s="2" customFormat="1">
      <c r="A212" s="37"/>
      <c r="B212" s="38"/>
      <c r="C212" s="39"/>
      <c r="D212" s="238" t="s">
        <v>167</v>
      </c>
      <c r="E212" s="39"/>
      <c r="F212" s="239" t="s">
        <v>1140</v>
      </c>
      <c r="G212" s="39"/>
      <c r="H212" s="39"/>
      <c r="I212" s="240"/>
      <c r="J212" s="39"/>
      <c r="K212" s="39"/>
      <c r="L212" s="43"/>
      <c r="M212" s="241"/>
      <c r="N212" s="242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167</v>
      </c>
      <c r="AU212" s="16" t="s">
        <v>84</v>
      </c>
    </row>
    <row r="213" s="12" customFormat="1" ht="25.92" customHeight="1">
      <c r="A213" s="12"/>
      <c r="B213" s="209"/>
      <c r="C213" s="210"/>
      <c r="D213" s="211" t="s">
        <v>75</v>
      </c>
      <c r="E213" s="212" t="s">
        <v>685</v>
      </c>
      <c r="F213" s="212" t="s">
        <v>686</v>
      </c>
      <c r="G213" s="210"/>
      <c r="H213" s="210"/>
      <c r="I213" s="213"/>
      <c r="J213" s="214">
        <f>BK213</f>
        <v>0</v>
      </c>
      <c r="K213" s="210"/>
      <c r="L213" s="215"/>
      <c r="M213" s="216"/>
      <c r="N213" s="217"/>
      <c r="O213" s="217"/>
      <c r="P213" s="218">
        <f>SUM(P214:P219)</f>
        <v>0</v>
      </c>
      <c r="Q213" s="217"/>
      <c r="R213" s="218">
        <f>SUM(R214:R219)</f>
        <v>0</v>
      </c>
      <c r="S213" s="217"/>
      <c r="T213" s="219">
        <f>SUM(T214:T219)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0" t="s">
        <v>84</v>
      </c>
      <c r="AT213" s="221" t="s">
        <v>75</v>
      </c>
      <c r="AU213" s="221" t="s">
        <v>76</v>
      </c>
      <c r="AY213" s="220" t="s">
        <v>157</v>
      </c>
      <c r="BK213" s="222">
        <f>SUM(BK214:BK219)</f>
        <v>0</v>
      </c>
    </row>
    <row r="214" s="2" customFormat="1" ht="33" customHeight="1">
      <c r="A214" s="37"/>
      <c r="B214" s="38"/>
      <c r="C214" s="243" t="s">
        <v>720</v>
      </c>
      <c r="D214" s="243" t="s">
        <v>169</v>
      </c>
      <c r="E214" s="244" t="s">
        <v>687</v>
      </c>
      <c r="F214" s="245" t="s">
        <v>688</v>
      </c>
      <c r="G214" s="246" t="s">
        <v>163</v>
      </c>
      <c r="H214" s="247">
        <v>70</v>
      </c>
      <c r="I214" s="248"/>
      <c r="J214" s="249">
        <f>ROUND(I214*H214,2)</f>
        <v>0</v>
      </c>
      <c r="K214" s="245" t="s">
        <v>164</v>
      </c>
      <c r="L214" s="250"/>
      <c r="M214" s="251" t="s">
        <v>1</v>
      </c>
      <c r="N214" s="252" t="s">
        <v>41</v>
      </c>
      <c r="O214" s="90"/>
      <c r="P214" s="234">
        <f>O214*H214</f>
        <v>0</v>
      </c>
      <c r="Q214" s="234">
        <v>0</v>
      </c>
      <c r="R214" s="234">
        <f>Q214*H214</f>
        <v>0</v>
      </c>
      <c r="S214" s="234">
        <v>0</v>
      </c>
      <c r="T214" s="23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6" t="s">
        <v>199</v>
      </c>
      <c r="AT214" s="236" t="s">
        <v>169</v>
      </c>
      <c r="AU214" s="236" t="s">
        <v>84</v>
      </c>
      <c r="AY214" s="16" t="s">
        <v>157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6" t="s">
        <v>84</v>
      </c>
      <c r="BK214" s="237">
        <f>ROUND(I214*H214,2)</f>
        <v>0</v>
      </c>
      <c r="BL214" s="16" t="s">
        <v>156</v>
      </c>
      <c r="BM214" s="236" t="s">
        <v>1142</v>
      </c>
    </row>
    <row r="215" s="2" customFormat="1">
      <c r="A215" s="37"/>
      <c r="B215" s="38"/>
      <c r="C215" s="39"/>
      <c r="D215" s="238" t="s">
        <v>167</v>
      </c>
      <c r="E215" s="39"/>
      <c r="F215" s="239" t="s">
        <v>688</v>
      </c>
      <c r="G215" s="39"/>
      <c r="H215" s="39"/>
      <c r="I215" s="240"/>
      <c r="J215" s="39"/>
      <c r="K215" s="39"/>
      <c r="L215" s="43"/>
      <c r="M215" s="241"/>
      <c r="N215" s="242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167</v>
      </c>
      <c r="AU215" s="16" t="s">
        <v>84</v>
      </c>
    </row>
    <row r="216" s="2" customFormat="1" ht="33" customHeight="1">
      <c r="A216" s="37"/>
      <c r="B216" s="38"/>
      <c r="C216" s="243" t="s">
        <v>808</v>
      </c>
      <c r="D216" s="243" t="s">
        <v>169</v>
      </c>
      <c r="E216" s="244" t="s">
        <v>690</v>
      </c>
      <c r="F216" s="245" t="s">
        <v>691</v>
      </c>
      <c r="G216" s="246" t="s">
        <v>163</v>
      </c>
      <c r="H216" s="247">
        <v>50</v>
      </c>
      <c r="I216" s="248"/>
      <c r="J216" s="249">
        <f>ROUND(I216*H216,2)</f>
        <v>0</v>
      </c>
      <c r="K216" s="245" t="s">
        <v>164</v>
      </c>
      <c r="L216" s="250"/>
      <c r="M216" s="251" t="s">
        <v>1</v>
      </c>
      <c r="N216" s="252" t="s">
        <v>41</v>
      </c>
      <c r="O216" s="90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6" t="s">
        <v>199</v>
      </c>
      <c r="AT216" s="236" t="s">
        <v>169</v>
      </c>
      <c r="AU216" s="236" t="s">
        <v>84</v>
      </c>
      <c r="AY216" s="16" t="s">
        <v>157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6" t="s">
        <v>84</v>
      </c>
      <c r="BK216" s="237">
        <f>ROUND(I216*H216,2)</f>
        <v>0</v>
      </c>
      <c r="BL216" s="16" t="s">
        <v>156</v>
      </c>
      <c r="BM216" s="236" t="s">
        <v>1143</v>
      </c>
    </row>
    <row r="217" s="2" customFormat="1">
      <c r="A217" s="37"/>
      <c r="B217" s="38"/>
      <c r="C217" s="39"/>
      <c r="D217" s="238" t="s">
        <v>167</v>
      </c>
      <c r="E217" s="39"/>
      <c r="F217" s="239" t="s">
        <v>691</v>
      </c>
      <c r="G217" s="39"/>
      <c r="H217" s="39"/>
      <c r="I217" s="240"/>
      <c r="J217" s="39"/>
      <c r="K217" s="39"/>
      <c r="L217" s="43"/>
      <c r="M217" s="241"/>
      <c r="N217" s="242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167</v>
      </c>
      <c r="AU217" s="16" t="s">
        <v>84</v>
      </c>
    </row>
    <row r="218" s="2" customFormat="1" ht="16.5" customHeight="1">
      <c r="A218" s="37"/>
      <c r="B218" s="38"/>
      <c r="C218" s="225" t="s">
        <v>1144</v>
      </c>
      <c r="D218" s="225" t="s">
        <v>160</v>
      </c>
      <c r="E218" s="226" t="s">
        <v>694</v>
      </c>
      <c r="F218" s="227" t="s">
        <v>695</v>
      </c>
      <c r="G218" s="228" t="s">
        <v>163</v>
      </c>
      <c r="H218" s="229">
        <v>120</v>
      </c>
      <c r="I218" s="230"/>
      <c r="J218" s="231">
        <f>ROUND(I218*H218,2)</f>
        <v>0</v>
      </c>
      <c r="K218" s="227" t="s">
        <v>267</v>
      </c>
      <c r="L218" s="43"/>
      <c r="M218" s="232" t="s">
        <v>1</v>
      </c>
      <c r="N218" s="233" t="s">
        <v>41</v>
      </c>
      <c r="O218" s="90"/>
      <c r="P218" s="234">
        <f>O218*H218</f>
        <v>0</v>
      </c>
      <c r="Q218" s="234">
        <v>0</v>
      </c>
      <c r="R218" s="234">
        <f>Q218*H218</f>
        <v>0</v>
      </c>
      <c r="S218" s="234">
        <v>0</v>
      </c>
      <c r="T218" s="23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6" t="s">
        <v>84</v>
      </c>
      <c r="AT218" s="236" t="s">
        <v>160</v>
      </c>
      <c r="AU218" s="236" t="s">
        <v>84</v>
      </c>
      <c r="AY218" s="16" t="s">
        <v>157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6" t="s">
        <v>84</v>
      </c>
      <c r="BK218" s="237">
        <f>ROUND(I218*H218,2)</f>
        <v>0</v>
      </c>
      <c r="BL218" s="16" t="s">
        <v>84</v>
      </c>
      <c r="BM218" s="236" t="s">
        <v>1145</v>
      </c>
    </row>
    <row r="219" s="2" customFormat="1">
      <c r="A219" s="37"/>
      <c r="B219" s="38"/>
      <c r="C219" s="39"/>
      <c r="D219" s="238" t="s">
        <v>167</v>
      </c>
      <c r="E219" s="39"/>
      <c r="F219" s="239" t="s">
        <v>695</v>
      </c>
      <c r="G219" s="39"/>
      <c r="H219" s="39"/>
      <c r="I219" s="240"/>
      <c r="J219" s="39"/>
      <c r="K219" s="39"/>
      <c r="L219" s="43"/>
      <c r="M219" s="241"/>
      <c r="N219" s="242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167</v>
      </c>
      <c r="AU219" s="16" t="s">
        <v>84</v>
      </c>
    </row>
    <row r="220" s="12" customFormat="1" ht="25.92" customHeight="1">
      <c r="A220" s="12"/>
      <c r="B220" s="209"/>
      <c r="C220" s="210"/>
      <c r="D220" s="211" t="s">
        <v>75</v>
      </c>
      <c r="E220" s="212" t="s">
        <v>697</v>
      </c>
      <c r="F220" s="212" t="s">
        <v>698</v>
      </c>
      <c r="G220" s="210"/>
      <c r="H220" s="210"/>
      <c r="I220" s="213"/>
      <c r="J220" s="214">
        <f>BK220</f>
        <v>0</v>
      </c>
      <c r="K220" s="210"/>
      <c r="L220" s="215"/>
      <c r="M220" s="216"/>
      <c r="N220" s="217"/>
      <c r="O220" s="217"/>
      <c r="P220" s="218">
        <f>SUM(P221:P246)</f>
        <v>0</v>
      </c>
      <c r="Q220" s="217"/>
      <c r="R220" s="218">
        <f>SUM(R221:R246)</f>
        <v>0</v>
      </c>
      <c r="S220" s="217"/>
      <c r="T220" s="219">
        <f>SUM(T221:T246)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0" t="s">
        <v>84</v>
      </c>
      <c r="AT220" s="221" t="s">
        <v>75</v>
      </c>
      <c r="AU220" s="221" t="s">
        <v>76</v>
      </c>
      <c r="AY220" s="220" t="s">
        <v>157</v>
      </c>
      <c r="BK220" s="222">
        <f>SUM(BK221:BK246)</f>
        <v>0</v>
      </c>
    </row>
    <row r="221" s="2" customFormat="1" ht="16.5" customHeight="1">
      <c r="A221" s="37"/>
      <c r="B221" s="38"/>
      <c r="C221" s="243" t="s">
        <v>732</v>
      </c>
      <c r="D221" s="243" t="s">
        <v>169</v>
      </c>
      <c r="E221" s="244" t="s">
        <v>699</v>
      </c>
      <c r="F221" s="245" t="s">
        <v>700</v>
      </c>
      <c r="G221" s="246" t="s">
        <v>176</v>
      </c>
      <c r="H221" s="247">
        <v>2</v>
      </c>
      <c r="I221" s="248"/>
      <c r="J221" s="249">
        <f>ROUND(I221*H221,2)</f>
        <v>0</v>
      </c>
      <c r="K221" s="245" t="s">
        <v>164</v>
      </c>
      <c r="L221" s="250"/>
      <c r="M221" s="251" t="s">
        <v>1</v>
      </c>
      <c r="N221" s="252" t="s">
        <v>41</v>
      </c>
      <c r="O221" s="90"/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6" t="s">
        <v>197</v>
      </c>
      <c r="AT221" s="236" t="s">
        <v>169</v>
      </c>
      <c r="AU221" s="236" t="s">
        <v>84</v>
      </c>
      <c r="AY221" s="16" t="s">
        <v>157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6" t="s">
        <v>84</v>
      </c>
      <c r="BK221" s="237">
        <f>ROUND(I221*H221,2)</f>
        <v>0</v>
      </c>
      <c r="BL221" s="16" t="s">
        <v>197</v>
      </c>
      <c r="BM221" s="236" t="s">
        <v>1146</v>
      </c>
    </row>
    <row r="222" s="2" customFormat="1">
      <c r="A222" s="37"/>
      <c r="B222" s="38"/>
      <c r="C222" s="39"/>
      <c r="D222" s="238" t="s">
        <v>167</v>
      </c>
      <c r="E222" s="39"/>
      <c r="F222" s="239" t="s">
        <v>700</v>
      </c>
      <c r="G222" s="39"/>
      <c r="H222" s="39"/>
      <c r="I222" s="240"/>
      <c r="J222" s="39"/>
      <c r="K222" s="39"/>
      <c r="L222" s="43"/>
      <c r="M222" s="241"/>
      <c r="N222" s="242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167</v>
      </c>
      <c r="AU222" s="16" t="s">
        <v>84</v>
      </c>
    </row>
    <row r="223" s="2" customFormat="1" ht="24.15" customHeight="1">
      <c r="A223" s="37"/>
      <c r="B223" s="38"/>
      <c r="C223" s="243" t="s">
        <v>738</v>
      </c>
      <c r="D223" s="243" t="s">
        <v>169</v>
      </c>
      <c r="E223" s="244" t="s">
        <v>702</v>
      </c>
      <c r="F223" s="245" t="s">
        <v>703</v>
      </c>
      <c r="G223" s="246" t="s">
        <v>176</v>
      </c>
      <c r="H223" s="247">
        <v>2</v>
      </c>
      <c r="I223" s="248"/>
      <c r="J223" s="249">
        <f>ROUND(I223*H223,2)</f>
        <v>0</v>
      </c>
      <c r="K223" s="245" t="s">
        <v>745</v>
      </c>
      <c r="L223" s="250"/>
      <c r="M223" s="251" t="s">
        <v>1</v>
      </c>
      <c r="N223" s="252" t="s">
        <v>41</v>
      </c>
      <c r="O223" s="90"/>
      <c r="P223" s="234">
        <f>O223*H223</f>
        <v>0</v>
      </c>
      <c r="Q223" s="234">
        <v>0</v>
      </c>
      <c r="R223" s="234">
        <f>Q223*H223</f>
        <v>0</v>
      </c>
      <c r="S223" s="234">
        <v>0</v>
      </c>
      <c r="T223" s="23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6" t="s">
        <v>86</v>
      </c>
      <c r="AT223" s="236" t="s">
        <v>169</v>
      </c>
      <c r="AU223" s="236" t="s">
        <v>84</v>
      </c>
      <c r="AY223" s="16" t="s">
        <v>157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6" t="s">
        <v>84</v>
      </c>
      <c r="BK223" s="237">
        <f>ROUND(I223*H223,2)</f>
        <v>0</v>
      </c>
      <c r="BL223" s="16" t="s">
        <v>84</v>
      </c>
      <c r="BM223" s="236" t="s">
        <v>1147</v>
      </c>
    </row>
    <row r="224" s="2" customFormat="1">
      <c r="A224" s="37"/>
      <c r="B224" s="38"/>
      <c r="C224" s="39"/>
      <c r="D224" s="238" t="s">
        <v>167</v>
      </c>
      <c r="E224" s="39"/>
      <c r="F224" s="239" t="s">
        <v>703</v>
      </c>
      <c r="G224" s="39"/>
      <c r="H224" s="39"/>
      <c r="I224" s="240"/>
      <c r="J224" s="39"/>
      <c r="K224" s="39"/>
      <c r="L224" s="43"/>
      <c r="M224" s="241"/>
      <c r="N224" s="242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167</v>
      </c>
      <c r="AU224" s="16" t="s">
        <v>84</v>
      </c>
    </row>
    <row r="225" s="2" customFormat="1" ht="24.15" customHeight="1">
      <c r="A225" s="37"/>
      <c r="B225" s="38"/>
      <c r="C225" s="243" t="s">
        <v>728</v>
      </c>
      <c r="D225" s="243" t="s">
        <v>169</v>
      </c>
      <c r="E225" s="244" t="s">
        <v>705</v>
      </c>
      <c r="F225" s="245" t="s">
        <v>706</v>
      </c>
      <c r="G225" s="246" t="s">
        <v>176</v>
      </c>
      <c r="H225" s="247">
        <v>2</v>
      </c>
      <c r="I225" s="248"/>
      <c r="J225" s="249">
        <f>ROUND(I225*H225,2)</f>
        <v>0</v>
      </c>
      <c r="K225" s="245" t="s">
        <v>164</v>
      </c>
      <c r="L225" s="250"/>
      <c r="M225" s="251" t="s">
        <v>1</v>
      </c>
      <c r="N225" s="252" t="s">
        <v>41</v>
      </c>
      <c r="O225" s="90"/>
      <c r="P225" s="234">
        <f>O225*H225</f>
        <v>0</v>
      </c>
      <c r="Q225" s="234">
        <v>0</v>
      </c>
      <c r="R225" s="234">
        <f>Q225*H225</f>
        <v>0</v>
      </c>
      <c r="S225" s="234">
        <v>0</v>
      </c>
      <c r="T225" s="23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6" t="s">
        <v>197</v>
      </c>
      <c r="AT225" s="236" t="s">
        <v>169</v>
      </c>
      <c r="AU225" s="236" t="s">
        <v>84</v>
      </c>
      <c r="AY225" s="16" t="s">
        <v>157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6" t="s">
        <v>84</v>
      </c>
      <c r="BK225" s="237">
        <f>ROUND(I225*H225,2)</f>
        <v>0</v>
      </c>
      <c r="BL225" s="16" t="s">
        <v>197</v>
      </c>
      <c r="BM225" s="236" t="s">
        <v>1148</v>
      </c>
    </row>
    <row r="226" s="2" customFormat="1">
      <c r="A226" s="37"/>
      <c r="B226" s="38"/>
      <c r="C226" s="39"/>
      <c r="D226" s="238" t="s">
        <v>167</v>
      </c>
      <c r="E226" s="39"/>
      <c r="F226" s="239" t="s">
        <v>706</v>
      </c>
      <c r="G226" s="39"/>
      <c r="H226" s="39"/>
      <c r="I226" s="240"/>
      <c r="J226" s="39"/>
      <c r="K226" s="39"/>
      <c r="L226" s="43"/>
      <c r="M226" s="241"/>
      <c r="N226" s="242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167</v>
      </c>
      <c r="AU226" s="16" t="s">
        <v>84</v>
      </c>
    </row>
    <row r="227" s="2" customFormat="1" ht="24.15" customHeight="1">
      <c r="A227" s="37"/>
      <c r="B227" s="38"/>
      <c r="C227" s="243" t="s">
        <v>742</v>
      </c>
      <c r="D227" s="243" t="s">
        <v>169</v>
      </c>
      <c r="E227" s="244" t="s">
        <v>708</v>
      </c>
      <c r="F227" s="245" t="s">
        <v>709</v>
      </c>
      <c r="G227" s="246" t="s">
        <v>176</v>
      </c>
      <c r="H227" s="247">
        <v>2</v>
      </c>
      <c r="I227" s="248"/>
      <c r="J227" s="249">
        <f>ROUND(I227*H227,2)</f>
        <v>0</v>
      </c>
      <c r="K227" s="245" t="s">
        <v>164</v>
      </c>
      <c r="L227" s="250"/>
      <c r="M227" s="251" t="s">
        <v>1</v>
      </c>
      <c r="N227" s="252" t="s">
        <v>41</v>
      </c>
      <c r="O227" s="90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197</v>
      </c>
      <c r="AT227" s="236" t="s">
        <v>169</v>
      </c>
      <c r="AU227" s="236" t="s">
        <v>84</v>
      </c>
      <c r="AY227" s="16" t="s">
        <v>157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84</v>
      </c>
      <c r="BK227" s="237">
        <f>ROUND(I227*H227,2)</f>
        <v>0</v>
      </c>
      <c r="BL227" s="16" t="s">
        <v>197</v>
      </c>
      <c r="BM227" s="236" t="s">
        <v>1149</v>
      </c>
    </row>
    <row r="228" s="2" customFormat="1">
      <c r="A228" s="37"/>
      <c r="B228" s="38"/>
      <c r="C228" s="39"/>
      <c r="D228" s="238" t="s">
        <v>167</v>
      </c>
      <c r="E228" s="39"/>
      <c r="F228" s="239" t="s">
        <v>709</v>
      </c>
      <c r="G228" s="39"/>
      <c r="H228" s="39"/>
      <c r="I228" s="240"/>
      <c r="J228" s="39"/>
      <c r="K228" s="39"/>
      <c r="L228" s="43"/>
      <c r="M228" s="241"/>
      <c r="N228" s="242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167</v>
      </c>
      <c r="AU228" s="16" t="s">
        <v>84</v>
      </c>
    </row>
    <row r="229" s="2" customFormat="1" ht="24.15" customHeight="1">
      <c r="A229" s="37"/>
      <c r="B229" s="38"/>
      <c r="C229" s="243" t="s">
        <v>747</v>
      </c>
      <c r="D229" s="243" t="s">
        <v>169</v>
      </c>
      <c r="E229" s="244" t="s">
        <v>711</v>
      </c>
      <c r="F229" s="245" t="s">
        <v>712</v>
      </c>
      <c r="G229" s="246" t="s">
        <v>176</v>
      </c>
      <c r="H229" s="247">
        <v>2</v>
      </c>
      <c r="I229" s="248"/>
      <c r="J229" s="249">
        <f>ROUND(I229*H229,2)</f>
        <v>0</v>
      </c>
      <c r="K229" s="245" t="s">
        <v>164</v>
      </c>
      <c r="L229" s="250"/>
      <c r="M229" s="251" t="s">
        <v>1</v>
      </c>
      <c r="N229" s="252" t="s">
        <v>41</v>
      </c>
      <c r="O229" s="90"/>
      <c r="P229" s="234">
        <f>O229*H229</f>
        <v>0</v>
      </c>
      <c r="Q229" s="234">
        <v>0</v>
      </c>
      <c r="R229" s="234">
        <f>Q229*H229</f>
        <v>0</v>
      </c>
      <c r="S229" s="234">
        <v>0</v>
      </c>
      <c r="T229" s="23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6" t="s">
        <v>197</v>
      </c>
      <c r="AT229" s="236" t="s">
        <v>169</v>
      </c>
      <c r="AU229" s="236" t="s">
        <v>84</v>
      </c>
      <c r="AY229" s="16" t="s">
        <v>157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6" t="s">
        <v>84</v>
      </c>
      <c r="BK229" s="237">
        <f>ROUND(I229*H229,2)</f>
        <v>0</v>
      </c>
      <c r="BL229" s="16" t="s">
        <v>197</v>
      </c>
      <c r="BM229" s="236" t="s">
        <v>1150</v>
      </c>
    </row>
    <row r="230" s="2" customFormat="1">
      <c r="A230" s="37"/>
      <c r="B230" s="38"/>
      <c r="C230" s="39"/>
      <c r="D230" s="238" t="s">
        <v>167</v>
      </c>
      <c r="E230" s="39"/>
      <c r="F230" s="239" t="s">
        <v>712</v>
      </c>
      <c r="G230" s="39"/>
      <c r="H230" s="39"/>
      <c r="I230" s="240"/>
      <c r="J230" s="39"/>
      <c r="K230" s="39"/>
      <c r="L230" s="43"/>
      <c r="M230" s="241"/>
      <c r="N230" s="242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167</v>
      </c>
      <c r="AU230" s="16" t="s">
        <v>84</v>
      </c>
    </row>
    <row r="231" s="2" customFormat="1" ht="37.8" customHeight="1">
      <c r="A231" s="37"/>
      <c r="B231" s="38"/>
      <c r="C231" s="243" t="s">
        <v>751</v>
      </c>
      <c r="D231" s="243" t="s">
        <v>169</v>
      </c>
      <c r="E231" s="244" t="s">
        <v>714</v>
      </c>
      <c r="F231" s="245" t="s">
        <v>715</v>
      </c>
      <c r="G231" s="246" t="s">
        <v>176</v>
      </c>
      <c r="H231" s="247">
        <v>1</v>
      </c>
      <c r="I231" s="248"/>
      <c r="J231" s="249">
        <f>ROUND(I231*H231,2)</f>
        <v>0</v>
      </c>
      <c r="K231" s="245" t="s">
        <v>164</v>
      </c>
      <c r="L231" s="250"/>
      <c r="M231" s="251" t="s">
        <v>1</v>
      </c>
      <c r="N231" s="252" t="s">
        <v>41</v>
      </c>
      <c r="O231" s="90"/>
      <c r="P231" s="234">
        <f>O231*H231</f>
        <v>0</v>
      </c>
      <c r="Q231" s="234">
        <v>0</v>
      </c>
      <c r="R231" s="234">
        <f>Q231*H231</f>
        <v>0</v>
      </c>
      <c r="S231" s="234">
        <v>0</v>
      </c>
      <c r="T231" s="23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6" t="s">
        <v>197</v>
      </c>
      <c r="AT231" s="236" t="s">
        <v>169</v>
      </c>
      <c r="AU231" s="236" t="s">
        <v>84</v>
      </c>
      <c r="AY231" s="16" t="s">
        <v>157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6" t="s">
        <v>84</v>
      </c>
      <c r="BK231" s="237">
        <f>ROUND(I231*H231,2)</f>
        <v>0</v>
      </c>
      <c r="BL231" s="16" t="s">
        <v>197</v>
      </c>
      <c r="BM231" s="236" t="s">
        <v>1151</v>
      </c>
    </row>
    <row r="232" s="2" customFormat="1">
      <c r="A232" s="37"/>
      <c r="B232" s="38"/>
      <c r="C232" s="39"/>
      <c r="D232" s="238" t="s">
        <v>167</v>
      </c>
      <c r="E232" s="39"/>
      <c r="F232" s="239" t="s">
        <v>715</v>
      </c>
      <c r="G232" s="39"/>
      <c r="H232" s="39"/>
      <c r="I232" s="240"/>
      <c r="J232" s="39"/>
      <c r="K232" s="39"/>
      <c r="L232" s="43"/>
      <c r="M232" s="241"/>
      <c r="N232" s="242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167</v>
      </c>
      <c r="AU232" s="16" t="s">
        <v>84</v>
      </c>
    </row>
    <row r="233" s="2" customFormat="1" ht="37.8" customHeight="1">
      <c r="A233" s="37"/>
      <c r="B233" s="38"/>
      <c r="C233" s="243" t="s">
        <v>755</v>
      </c>
      <c r="D233" s="243" t="s">
        <v>169</v>
      </c>
      <c r="E233" s="244" t="s">
        <v>717</v>
      </c>
      <c r="F233" s="245" t="s">
        <v>718</v>
      </c>
      <c r="G233" s="246" t="s">
        <v>176</v>
      </c>
      <c r="H233" s="247">
        <v>1</v>
      </c>
      <c r="I233" s="248"/>
      <c r="J233" s="249">
        <f>ROUND(I233*H233,2)</f>
        <v>0</v>
      </c>
      <c r="K233" s="245" t="s">
        <v>164</v>
      </c>
      <c r="L233" s="250"/>
      <c r="M233" s="251" t="s">
        <v>1</v>
      </c>
      <c r="N233" s="252" t="s">
        <v>41</v>
      </c>
      <c r="O233" s="90"/>
      <c r="P233" s="234">
        <f>O233*H233</f>
        <v>0</v>
      </c>
      <c r="Q233" s="234">
        <v>0</v>
      </c>
      <c r="R233" s="234">
        <f>Q233*H233</f>
        <v>0</v>
      </c>
      <c r="S233" s="234">
        <v>0</v>
      </c>
      <c r="T233" s="23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6" t="s">
        <v>197</v>
      </c>
      <c r="AT233" s="236" t="s">
        <v>169</v>
      </c>
      <c r="AU233" s="236" t="s">
        <v>84</v>
      </c>
      <c r="AY233" s="16" t="s">
        <v>157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6" t="s">
        <v>84</v>
      </c>
      <c r="BK233" s="237">
        <f>ROUND(I233*H233,2)</f>
        <v>0</v>
      </c>
      <c r="BL233" s="16" t="s">
        <v>197</v>
      </c>
      <c r="BM233" s="236" t="s">
        <v>1152</v>
      </c>
    </row>
    <row r="234" s="2" customFormat="1">
      <c r="A234" s="37"/>
      <c r="B234" s="38"/>
      <c r="C234" s="39"/>
      <c r="D234" s="238" t="s">
        <v>167</v>
      </c>
      <c r="E234" s="39"/>
      <c r="F234" s="239" t="s">
        <v>718</v>
      </c>
      <c r="G234" s="39"/>
      <c r="H234" s="39"/>
      <c r="I234" s="240"/>
      <c r="J234" s="39"/>
      <c r="K234" s="39"/>
      <c r="L234" s="43"/>
      <c r="M234" s="241"/>
      <c r="N234" s="242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167</v>
      </c>
      <c r="AU234" s="16" t="s">
        <v>84</v>
      </c>
    </row>
    <row r="235" s="2" customFormat="1" ht="16.5" customHeight="1">
      <c r="A235" s="37"/>
      <c r="B235" s="38"/>
      <c r="C235" s="225" t="s">
        <v>759</v>
      </c>
      <c r="D235" s="225" t="s">
        <v>160</v>
      </c>
      <c r="E235" s="226" t="s">
        <v>724</v>
      </c>
      <c r="F235" s="227" t="s">
        <v>725</v>
      </c>
      <c r="G235" s="228" t="s">
        <v>176</v>
      </c>
      <c r="H235" s="229">
        <v>2</v>
      </c>
      <c r="I235" s="230"/>
      <c r="J235" s="231">
        <f>ROUND(I235*H235,2)</f>
        <v>0</v>
      </c>
      <c r="K235" s="227" t="s">
        <v>164</v>
      </c>
      <c r="L235" s="43"/>
      <c r="M235" s="232" t="s">
        <v>1</v>
      </c>
      <c r="N235" s="233" t="s">
        <v>41</v>
      </c>
      <c r="O235" s="90"/>
      <c r="P235" s="234">
        <f>O235*H235</f>
        <v>0</v>
      </c>
      <c r="Q235" s="234">
        <v>0</v>
      </c>
      <c r="R235" s="234">
        <f>Q235*H235</f>
        <v>0</v>
      </c>
      <c r="S235" s="234">
        <v>0</v>
      </c>
      <c r="T235" s="23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6" t="s">
        <v>165</v>
      </c>
      <c r="AT235" s="236" t="s">
        <v>160</v>
      </c>
      <c r="AU235" s="236" t="s">
        <v>84</v>
      </c>
      <c r="AY235" s="16" t="s">
        <v>157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6" t="s">
        <v>84</v>
      </c>
      <c r="BK235" s="237">
        <f>ROUND(I235*H235,2)</f>
        <v>0</v>
      </c>
      <c r="BL235" s="16" t="s">
        <v>165</v>
      </c>
      <c r="BM235" s="236" t="s">
        <v>1153</v>
      </c>
    </row>
    <row r="236" s="2" customFormat="1">
      <c r="A236" s="37"/>
      <c r="B236" s="38"/>
      <c r="C236" s="39"/>
      <c r="D236" s="238" t="s">
        <v>167</v>
      </c>
      <c r="E236" s="39"/>
      <c r="F236" s="239" t="s">
        <v>727</v>
      </c>
      <c r="G236" s="39"/>
      <c r="H236" s="39"/>
      <c r="I236" s="240"/>
      <c r="J236" s="39"/>
      <c r="K236" s="39"/>
      <c r="L236" s="43"/>
      <c r="M236" s="241"/>
      <c r="N236" s="242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167</v>
      </c>
      <c r="AU236" s="16" t="s">
        <v>84</v>
      </c>
    </row>
    <row r="237" s="2" customFormat="1" ht="21.75" customHeight="1">
      <c r="A237" s="37"/>
      <c r="B237" s="38"/>
      <c r="C237" s="225" t="s">
        <v>767</v>
      </c>
      <c r="D237" s="225" t="s">
        <v>160</v>
      </c>
      <c r="E237" s="226" t="s">
        <v>1154</v>
      </c>
      <c r="F237" s="227" t="s">
        <v>1155</v>
      </c>
      <c r="G237" s="228" t="s">
        <v>176</v>
      </c>
      <c r="H237" s="229">
        <v>5</v>
      </c>
      <c r="I237" s="230"/>
      <c r="J237" s="231">
        <f>ROUND(I237*H237,2)</f>
        <v>0</v>
      </c>
      <c r="K237" s="227" t="s">
        <v>164</v>
      </c>
      <c r="L237" s="43"/>
      <c r="M237" s="232" t="s">
        <v>1</v>
      </c>
      <c r="N237" s="233" t="s">
        <v>41</v>
      </c>
      <c r="O237" s="90"/>
      <c r="P237" s="234">
        <f>O237*H237</f>
        <v>0</v>
      </c>
      <c r="Q237" s="234">
        <v>0</v>
      </c>
      <c r="R237" s="234">
        <f>Q237*H237</f>
        <v>0</v>
      </c>
      <c r="S237" s="234">
        <v>0</v>
      </c>
      <c r="T237" s="23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6" t="s">
        <v>84</v>
      </c>
      <c r="AT237" s="236" t="s">
        <v>160</v>
      </c>
      <c r="AU237" s="236" t="s">
        <v>84</v>
      </c>
      <c r="AY237" s="16" t="s">
        <v>157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6" t="s">
        <v>84</v>
      </c>
      <c r="BK237" s="237">
        <f>ROUND(I237*H237,2)</f>
        <v>0</v>
      </c>
      <c r="BL237" s="16" t="s">
        <v>84</v>
      </c>
      <c r="BM237" s="236" t="s">
        <v>1156</v>
      </c>
    </row>
    <row r="238" s="2" customFormat="1">
      <c r="A238" s="37"/>
      <c r="B238" s="38"/>
      <c r="C238" s="39"/>
      <c r="D238" s="238" t="s">
        <v>167</v>
      </c>
      <c r="E238" s="39"/>
      <c r="F238" s="239" t="s">
        <v>1155</v>
      </c>
      <c r="G238" s="39"/>
      <c r="H238" s="39"/>
      <c r="I238" s="240"/>
      <c r="J238" s="39"/>
      <c r="K238" s="39"/>
      <c r="L238" s="43"/>
      <c r="M238" s="241"/>
      <c r="N238" s="242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167</v>
      </c>
      <c r="AU238" s="16" t="s">
        <v>84</v>
      </c>
    </row>
    <row r="239" s="2" customFormat="1" ht="24.15" customHeight="1">
      <c r="A239" s="37"/>
      <c r="B239" s="38"/>
      <c r="C239" s="225" t="s">
        <v>1157</v>
      </c>
      <c r="D239" s="225" t="s">
        <v>160</v>
      </c>
      <c r="E239" s="226" t="s">
        <v>1158</v>
      </c>
      <c r="F239" s="227" t="s">
        <v>1159</v>
      </c>
      <c r="G239" s="228" t="s">
        <v>176</v>
      </c>
      <c r="H239" s="229">
        <v>5</v>
      </c>
      <c r="I239" s="230"/>
      <c r="J239" s="231">
        <f>ROUND(I239*H239,2)</f>
        <v>0</v>
      </c>
      <c r="K239" s="227" t="s">
        <v>164</v>
      </c>
      <c r="L239" s="43"/>
      <c r="M239" s="232" t="s">
        <v>1</v>
      </c>
      <c r="N239" s="233" t="s">
        <v>41</v>
      </c>
      <c r="O239" s="90"/>
      <c r="P239" s="234">
        <f>O239*H239</f>
        <v>0</v>
      </c>
      <c r="Q239" s="234">
        <v>0</v>
      </c>
      <c r="R239" s="234">
        <f>Q239*H239</f>
        <v>0</v>
      </c>
      <c r="S239" s="234">
        <v>0</v>
      </c>
      <c r="T239" s="23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6" t="s">
        <v>84</v>
      </c>
      <c r="AT239" s="236" t="s">
        <v>160</v>
      </c>
      <c r="AU239" s="236" t="s">
        <v>84</v>
      </c>
      <c r="AY239" s="16" t="s">
        <v>157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6" t="s">
        <v>84</v>
      </c>
      <c r="BK239" s="237">
        <f>ROUND(I239*H239,2)</f>
        <v>0</v>
      </c>
      <c r="BL239" s="16" t="s">
        <v>84</v>
      </c>
      <c r="BM239" s="236" t="s">
        <v>1160</v>
      </c>
    </row>
    <row r="240" s="2" customFormat="1">
      <c r="A240" s="37"/>
      <c r="B240" s="38"/>
      <c r="C240" s="39"/>
      <c r="D240" s="238" t="s">
        <v>167</v>
      </c>
      <c r="E240" s="39"/>
      <c r="F240" s="239" t="s">
        <v>1159</v>
      </c>
      <c r="G240" s="39"/>
      <c r="H240" s="39"/>
      <c r="I240" s="240"/>
      <c r="J240" s="39"/>
      <c r="K240" s="39"/>
      <c r="L240" s="43"/>
      <c r="M240" s="241"/>
      <c r="N240" s="242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167</v>
      </c>
      <c r="AU240" s="16" t="s">
        <v>84</v>
      </c>
    </row>
    <row r="241" s="2" customFormat="1" ht="33" customHeight="1">
      <c r="A241" s="37"/>
      <c r="B241" s="38"/>
      <c r="C241" s="225" t="s">
        <v>1161</v>
      </c>
      <c r="D241" s="225" t="s">
        <v>160</v>
      </c>
      <c r="E241" s="226" t="s">
        <v>721</v>
      </c>
      <c r="F241" s="227" t="s">
        <v>722</v>
      </c>
      <c r="G241" s="228" t="s">
        <v>176</v>
      </c>
      <c r="H241" s="229">
        <v>2</v>
      </c>
      <c r="I241" s="230"/>
      <c r="J241" s="231">
        <f>ROUND(I241*H241,2)</f>
        <v>0</v>
      </c>
      <c r="K241" s="227" t="s">
        <v>745</v>
      </c>
      <c r="L241" s="43"/>
      <c r="M241" s="232" t="s">
        <v>1</v>
      </c>
      <c r="N241" s="233" t="s">
        <v>41</v>
      </c>
      <c r="O241" s="90"/>
      <c r="P241" s="234">
        <f>O241*H241</f>
        <v>0</v>
      </c>
      <c r="Q241" s="234">
        <v>0</v>
      </c>
      <c r="R241" s="234">
        <f>Q241*H241</f>
        <v>0</v>
      </c>
      <c r="S241" s="234">
        <v>0</v>
      </c>
      <c r="T241" s="23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6" t="s">
        <v>84</v>
      </c>
      <c r="AT241" s="236" t="s">
        <v>160</v>
      </c>
      <c r="AU241" s="236" t="s">
        <v>84</v>
      </c>
      <c r="AY241" s="16" t="s">
        <v>157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6" t="s">
        <v>84</v>
      </c>
      <c r="BK241" s="237">
        <f>ROUND(I241*H241,2)</f>
        <v>0</v>
      </c>
      <c r="BL241" s="16" t="s">
        <v>84</v>
      </c>
      <c r="BM241" s="236" t="s">
        <v>1162</v>
      </c>
    </row>
    <row r="242" s="2" customFormat="1">
      <c r="A242" s="37"/>
      <c r="B242" s="38"/>
      <c r="C242" s="39"/>
      <c r="D242" s="238" t="s">
        <v>167</v>
      </c>
      <c r="E242" s="39"/>
      <c r="F242" s="239" t="s">
        <v>722</v>
      </c>
      <c r="G242" s="39"/>
      <c r="H242" s="39"/>
      <c r="I242" s="240"/>
      <c r="J242" s="39"/>
      <c r="K242" s="39"/>
      <c r="L242" s="43"/>
      <c r="M242" s="241"/>
      <c r="N242" s="242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167</v>
      </c>
      <c r="AU242" s="16" t="s">
        <v>84</v>
      </c>
    </row>
    <row r="243" s="2" customFormat="1" ht="24.15" customHeight="1">
      <c r="A243" s="37"/>
      <c r="B243" s="38"/>
      <c r="C243" s="225" t="s">
        <v>772</v>
      </c>
      <c r="D243" s="225" t="s">
        <v>160</v>
      </c>
      <c r="E243" s="226" t="s">
        <v>729</v>
      </c>
      <c r="F243" s="227" t="s">
        <v>730</v>
      </c>
      <c r="G243" s="228" t="s">
        <v>176</v>
      </c>
      <c r="H243" s="229">
        <v>2</v>
      </c>
      <c r="I243" s="230"/>
      <c r="J243" s="231">
        <f>ROUND(I243*H243,2)</f>
        <v>0</v>
      </c>
      <c r="K243" s="227" t="s">
        <v>164</v>
      </c>
      <c r="L243" s="43"/>
      <c r="M243" s="232" t="s">
        <v>1</v>
      </c>
      <c r="N243" s="233" t="s">
        <v>41</v>
      </c>
      <c r="O243" s="90"/>
      <c r="P243" s="234">
        <f>O243*H243</f>
        <v>0</v>
      </c>
      <c r="Q243" s="234">
        <v>0</v>
      </c>
      <c r="R243" s="234">
        <f>Q243*H243</f>
        <v>0</v>
      </c>
      <c r="S243" s="234">
        <v>0</v>
      </c>
      <c r="T243" s="23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6" t="s">
        <v>165</v>
      </c>
      <c r="AT243" s="236" t="s">
        <v>160</v>
      </c>
      <c r="AU243" s="236" t="s">
        <v>84</v>
      </c>
      <c r="AY243" s="16" t="s">
        <v>157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6" t="s">
        <v>84</v>
      </c>
      <c r="BK243" s="237">
        <f>ROUND(I243*H243,2)</f>
        <v>0</v>
      </c>
      <c r="BL243" s="16" t="s">
        <v>165</v>
      </c>
      <c r="BM243" s="236" t="s">
        <v>1163</v>
      </c>
    </row>
    <row r="244" s="2" customFormat="1">
      <c r="A244" s="37"/>
      <c r="B244" s="38"/>
      <c r="C244" s="39"/>
      <c r="D244" s="238" t="s">
        <v>167</v>
      </c>
      <c r="E244" s="39"/>
      <c r="F244" s="239" t="s">
        <v>730</v>
      </c>
      <c r="G244" s="39"/>
      <c r="H244" s="39"/>
      <c r="I244" s="240"/>
      <c r="J244" s="39"/>
      <c r="K244" s="39"/>
      <c r="L244" s="43"/>
      <c r="M244" s="241"/>
      <c r="N244" s="242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167</v>
      </c>
      <c r="AU244" s="16" t="s">
        <v>84</v>
      </c>
    </row>
    <row r="245" s="2" customFormat="1" ht="24.15" customHeight="1">
      <c r="A245" s="37"/>
      <c r="B245" s="38"/>
      <c r="C245" s="225" t="s">
        <v>763</v>
      </c>
      <c r="D245" s="225" t="s">
        <v>160</v>
      </c>
      <c r="E245" s="226" t="s">
        <v>733</v>
      </c>
      <c r="F245" s="227" t="s">
        <v>734</v>
      </c>
      <c r="G245" s="228" t="s">
        <v>176</v>
      </c>
      <c r="H245" s="229">
        <v>2</v>
      </c>
      <c r="I245" s="230"/>
      <c r="J245" s="231">
        <f>ROUND(I245*H245,2)</f>
        <v>0</v>
      </c>
      <c r="K245" s="227" t="s">
        <v>164</v>
      </c>
      <c r="L245" s="43"/>
      <c r="M245" s="232" t="s">
        <v>1</v>
      </c>
      <c r="N245" s="233" t="s">
        <v>41</v>
      </c>
      <c r="O245" s="90"/>
      <c r="P245" s="234">
        <f>O245*H245</f>
        <v>0</v>
      </c>
      <c r="Q245" s="234">
        <v>0</v>
      </c>
      <c r="R245" s="234">
        <f>Q245*H245</f>
        <v>0</v>
      </c>
      <c r="S245" s="234">
        <v>0</v>
      </c>
      <c r="T245" s="23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6" t="s">
        <v>165</v>
      </c>
      <c r="AT245" s="236" t="s">
        <v>160</v>
      </c>
      <c r="AU245" s="236" t="s">
        <v>84</v>
      </c>
      <c r="AY245" s="16" t="s">
        <v>157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6" t="s">
        <v>84</v>
      </c>
      <c r="BK245" s="237">
        <f>ROUND(I245*H245,2)</f>
        <v>0</v>
      </c>
      <c r="BL245" s="16" t="s">
        <v>165</v>
      </c>
      <c r="BM245" s="236" t="s">
        <v>1164</v>
      </c>
    </row>
    <row r="246" s="2" customFormat="1">
      <c r="A246" s="37"/>
      <c r="B246" s="38"/>
      <c r="C246" s="39"/>
      <c r="D246" s="238" t="s">
        <v>167</v>
      </c>
      <c r="E246" s="39"/>
      <c r="F246" s="239" t="s">
        <v>734</v>
      </c>
      <c r="G246" s="39"/>
      <c r="H246" s="39"/>
      <c r="I246" s="240"/>
      <c r="J246" s="39"/>
      <c r="K246" s="39"/>
      <c r="L246" s="43"/>
      <c r="M246" s="241"/>
      <c r="N246" s="242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167</v>
      </c>
      <c r="AU246" s="16" t="s">
        <v>84</v>
      </c>
    </row>
    <row r="247" s="12" customFormat="1" ht="25.92" customHeight="1">
      <c r="A247" s="12"/>
      <c r="B247" s="209"/>
      <c r="C247" s="210"/>
      <c r="D247" s="211" t="s">
        <v>75</v>
      </c>
      <c r="E247" s="212" t="s">
        <v>736</v>
      </c>
      <c r="F247" s="212" t="s">
        <v>737</v>
      </c>
      <c r="G247" s="210"/>
      <c r="H247" s="210"/>
      <c r="I247" s="213"/>
      <c r="J247" s="214">
        <f>BK247</f>
        <v>0</v>
      </c>
      <c r="K247" s="210"/>
      <c r="L247" s="215"/>
      <c r="M247" s="216"/>
      <c r="N247" s="217"/>
      <c r="O247" s="217"/>
      <c r="P247" s="218">
        <f>SUM(P248:P293)</f>
        <v>0</v>
      </c>
      <c r="Q247" s="217"/>
      <c r="R247" s="218">
        <f>SUM(R248:R293)</f>
        <v>0</v>
      </c>
      <c r="S247" s="217"/>
      <c r="T247" s="219">
        <f>SUM(T248:T293)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0" t="s">
        <v>84</v>
      </c>
      <c r="AT247" s="221" t="s">
        <v>75</v>
      </c>
      <c r="AU247" s="221" t="s">
        <v>76</v>
      </c>
      <c r="AY247" s="220" t="s">
        <v>157</v>
      </c>
      <c r="BK247" s="222">
        <f>SUM(BK248:BK293)</f>
        <v>0</v>
      </c>
    </row>
    <row r="248" s="2" customFormat="1" ht="24.15" customHeight="1">
      <c r="A248" s="37"/>
      <c r="B248" s="38"/>
      <c r="C248" s="243" t="s">
        <v>776</v>
      </c>
      <c r="D248" s="243" t="s">
        <v>169</v>
      </c>
      <c r="E248" s="244" t="s">
        <v>739</v>
      </c>
      <c r="F248" s="245" t="s">
        <v>740</v>
      </c>
      <c r="G248" s="246" t="s">
        <v>176</v>
      </c>
      <c r="H248" s="247">
        <v>5</v>
      </c>
      <c r="I248" s="248"/>
      <c r="J248" s="249">
        <f>ROUND(I248*H248,2)</f>
        <v>0</v>
      </c>
      <c r="K248" s="245" t="s">
        <v>164</v>
      </c>
      <c r="L248" s="250"/>
      <c r="M248" s="251" t="s">
        <v>1</v>
      </c>
      <c r="N248" s="252" t="s">
        <v>41</v>
      </c>
      <c r="O248" s="90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6" t="s">
        <v>86</v>
      </c>
      <c r="AT248" s="236" t="s">
        <v>169</v>
      </c>
      <c r="AU248" s="236" t="s">
        <v>84</v>
      </c>
      <c r="AY248" s="16" t="s">
        <v>157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6" t="s">
        <v>84</v>
      </c>
      <c r="BK248" s="237">
        <f>ROUND(I248*H248,2)</f>
        <v>0</v>
      </c>
      <c r="BL248" s="16" t="s">
        <v>84</v>
      </c>
      <c r="BM248" s="236" t="s">
        <v>1165</v>
      </c>
    </row>
    <row r="249" s="2" customFormat="1">
      <c r="A249" s="37"/>
      <c r="B249" s="38"/>
      <c r="C249" s="39"/>
      <c r="D249" s="238" t="s">
        <v>167</v>
      </c>
      <c r="E249" s="39"/>
      <c r="F249" s="239" t="s">
        <v>740</v>
      </c>
      <c r="G249" s="39"/>
      <c r="H249" s="39"/>
      <c r="I249" s="240"/>
      <c r="J249" s="39"/>
      <c r="K249" s="39"/>
      <c r="L249" s="43"/>
      <c r="M249" s="241"/>
      <c r="N249" s="242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167</v>
      </c>
      <c r="AU249" s="16" t="s">
        <v>84</v>
      </c>
    </row>
    <row r="250" s="2" customFormat="1" ht="33" customHeight="1">
      <c r="A250" s="37"/>
      <c r="B250" s="38"/>
      <c r="C250" s="243" t="s">
        <v>781</v>
      </c>
      <c r="D250" s="243" t="s">
        <v>169</v>
      </c>
      <c r="E250" s="244" t="s">
        <v>748</v>
      </c>
      <c r="F250" s="245" t="s">
        <v>749</v>
      </c>
      <c r="G250" s="246" t="s">
        <v>176</v>
      </c>
      <c r="H250" s="247">
        <v>5</v>
      </c>
      <c r="I250" s="248"/>
      <c r="J250" s="249">
        <f>ROUND(I250*H250,2)</f>
        <v>0</v>
      </c>
      <c r="K250" s="245" t="s">
        <v>164</v>
      </c>
      <c r="L250" s="250"/>
      <c r="M250" s="251" t="s">
        <v>1</v>
      </c>
      <c r="N250" s="252" t="s">
        <v>41</v>
      </c>
      <c r="O250" s="90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6" t="s">
        <v>86</v>
      </c>
      <c r="AT250" s="236" t="s">
        <v>169</v>
      </c>
      <c r="AU250" s="236" t="s">
        <v>84</v>
      </c>
      <c r="AY250" s="16" t="s">
        <v>157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6" t="s">
        <v>84</v>
      </c>
      <c r="BK250" s="237">
        <f>ROUND(I250*H250,2)</f>
        <v>0</v>
      </c>
      <c r="BL250" s="16" t="s">
        <v>84</v>
      </c>
      <c r="BM250" s="236" t="s">
        <v>1166</v>
      </c>
    </row>
    <row r="251" s="2" customFormat="1">
      <c r="A251" s="37"/>
      <c r="B251" s="38"/>
      <c r="C251" s="39"/>
      <c r="D251" s="238" t="s">
        <v>167</v>
      </c>
      <c r="E251" s="39"/>
      <c r="F251" s="239" t="s">
        <v>749</v>
      </c>
      <c r="G251" s="39"/>
      <c r="H251" s="39"/>
      <c r="I251" s="240"/>
      <c r="J251" s="39"/>
      <c r="K251" s="39"/>
      <c r="L251" s="43"/>
      <c r="M251" s="241"/>
      <c r="N251" s="242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167</v>
      </c>
      <c r="AU251" s="16" t="s">
        <v>84</v>
      </c>
    </row>
    <row r="252" s="2" customFormat="1" ht="24.15" customHeight="1">
      <c r="A252" s="37"/>
      <c r="B252" s="38"/>
      <c r="C252" s="243" t="s">
        <v>786</v>
      </c>
      <c r="D252" s="243" t="s">
        <v>169</v>
      </c>
      <c r="E252" s="244" t="s">
        <v>1167</v>
      </c>
      <c r="F252" s="245" t="s">
        <v>1168</v>
      </c>
      <c r="G252" s="246" t="s">
        <v>176</v>
      </c>
      <c r="H252" s="247">
        <v>2</v>
      </c>
      <c r="I252" s="248"/>
      <c r="J252" s="249">
        <f>ROUND(I252*H252,2)</f>
        <v>0</v>
      </c>
      <c r="K252" s="245" t="s">
        <v>164</v>
      </c>
      <c r="L252" s="250"/>
      <c r="M252" s="251" t="s">
        <v>1</v>
      </c>
      <c r="N252" s="252" t="s">
        <v>41</v>
      </c>
      <c r="O252" s="90"/>
      <c r="P252" s="234">
        <f>O252*H252</f>
        <v>0</v>
      </c>
      <c r="Q252" s="234">
        <v>0</v>
      </c>
      <c r="R252" s="234">
        <f>Q252*H252</f>
        <v>0</v>
      </c>
      <c r="S252" s="234">
        <v>0</v>
      </c>
      <c r="T252" s="23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6" t="s">
        <v>86</v>
      </c>
      <c r="AT252" s="236" t="s">
        <v>169</v>
      </c>
      <c r="AU252" s="236" t="s">
        <v>84</v>
      </c>
      <c r="AY252" s="16" t="s">
        <v>157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6" t="s">
        <v>84</v>
      </c>
      <c r="BK252" s="237">
        <f>ROUND(I252*H252,2)</f>
        <v>0</v>
      </c>
      <c r="BL252" s="16" t="s">
        <v>84</v>
      </c>
      <c r="BM252" s="236" t="s">
        <v>1169</v>
      </c>
    </row>
    <row r="253" s="2" customFormat="1">
      <c r="A253" s="37"/>
      <c r="B253" s="38"/>
      <c r="C253" s="39"/>
      <c r="D253" s="238" t="s">
        <v>167</v>
      </c>
      <c r="E253" s="39"/>
      <c r="F253" s="239" t="s">
        <v>1168</v>
      </c>
      <c r="G253" s="39"/>
      <c r="H253" s="39"/>
      <c r="I253" s="240"/>
      <c r="J253" s="39"/>
      <c r="K253" s="39"/>
      <c r="L253" s="43"/>
      <c r="M253" s="241"/>
      <c r="N253" s="242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167</v>
      </c>
      <c r="AU253" s="16" t="s">
        <v>84</v>
      </c>
    </row>
    <row r="254" s="2" customFormat="1" ht="24.15" customHeight="1">
      <c r="A254" s="37"/>
      <c r="B254" s="38"/>
      <c r="C254" s="243" t="s">
        <v>791</v>
      </c>
      <c r="D254" s="243" t="s">
        <v>169</v>
      </c>
      <c r="E254" s="244" t="s">
        <v>1170</v>
      </c>
      <c r="F254" s="245" t="s">
        <v>1171</v>
      </c>
      <c r="G254" s="246" t="s">
        <v>176</v>
      </c>
      <c r="H254" s="247">
        <v>2</v>
      </c>
      <c r="I254" s="248"/>
      <c r="J254" s="249">
        <f>ROUND(I254*H254,2)</f>
        <v>0</v>
      </c>
      <c r="K254" s="245" t="s">
        <v>164</v>
      </c>
      <c r="L254" s="250"/>
      <c r="M254" s="251" t="s">
        <v>1</v>
      </c>
      <c r="N254" s="252" t="s">
        <v>41</v>
      </c>
      <c r="O254" s="90"/>
      <c r="P254" s="234">
        <f>O254*H254</f>
        <v>0</v>
      </c>
      <c r="Q254" s="234">
        <v>0</v>
      </c>
      <c r="R254" s="234">
        <f>Q254*H254</f>
        <v>0</v>
      </c>
      <c r="S254" s="234">
        <v>0</v>
      </c>
      <c r="T254" s="23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6" t="s">
        <v>86</v>
      </c>
      <c r="AT254" s="236" t="s">
        <v>169</v>
      </c>
      <c r="AU254" s="236" t="s">
        <v>84</v>
      </c>
      <c r="AY254" s="16" t="s">
        <v>157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6" t="s">
        <v>84</v>
      </c>
      <c r="BK254" s="237">
        <f>ROUND(I254*H254,2)</f>
        <v>0</v>
      </c>
      <c r="BL254" s="16" t="s">
        <v>84</v>
      </c>
      <c r="BM254" s="236" t="s">
        <v>1172</v>
      </c>
    </row>
    <row r="255" s="2" customFormat="1">
      <c r="A255" s="37"/>
      <c r="B255" s="38"/>
      <c r="C255" s="39"/>
      <c r="D255" s="238" t="s">
        <v>167</v>
      </c>
      <c r="E255" s="39"/>
      <c r="F255" s="239" t="s">
        <v>1171</v>
      </c>
      <c r="G255" s="39"/>
      <c r="H255" s="39"/>
      <c r="I255" s="240"/>
      <c r="J255" s="39"/>
      <c r="K255" s="39"/>
      <c r="L255" s="43"/>
      <c r="M255" s="241"/>
      <c r="N255" s="242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167</v>
      </c>
      <c r="AU255" s="16" t="s">
        <v>84</v>
      </c>
    </row>
    <row r="256" s="2" customFormat="1" ht="33" customHeight="1">
      <c r="A256" s="37"/>
      <c r="B256" s="38"/>
      <c r="C256" s="243" t="s">
        <v>796</v>
      </c>
      <c r="D256" s="243" t="s">
        <v>169</v>
      </c>
      <c r="E256" s="244" t="s">
        <v>760</v>
      </c>
      <c r="F256" s="245" t="s">
        <v>761</v>
      </c>
      <c r="G256" s="246" t="s">
        <v>176</v>
      </c>
      <c r="H256" s="247">
        <v>4</v>
      </c>
      <c r="I256" s="248"/>
      <c r="J256" s="249">
        <f>ROUND(I256*H256,2)</f>
        <v>0</v>
      </c>
      <c r="K256" s="245" t="s">
        <v>164</v>
      </c>
      <c r="L256" s="250"/>
      <c r="M256" s="251" t="s">
        <v>1</v>
      </c>
      <c r="N256" s="252" t="s">
        <v>41</v>
      </c>
      <c r="O256" s="90"/>
      <c r="P256" s="234">
        <f>O256*H256</f>
        <v>0</v>
      </c>
      <c r="Q256" s="234">
        <v>0</v>
      </c>
      <c r="R256" s="234">
        <f>Q256*H256</f>
        <v>0</v>
      </c>
      <c r="S256" s="234">
        <v>0</v>
      </c>
      <c r="T256" s="23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6" t="s">
        <v>86</v>
      </c>
      <c r="AT256" s="236" t="s">
        <v>169</v>
      </c>
      <c r="AU256" s="236" t="s">
        <v>84</v>
      </c>
      <c r="AY256" s="16" t="s">
        <v>157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6" t="s">
        <v>84</v>
      </c>
      <c r="BK256" s="237">
        <f>ROUND(I256*H256,2)</f>
        <v>0</v>
      </c>
      <c r="BL256" s="16" t="s">
        <v>84</v>
      </c>
      <c r="BM256" s="236" t="s">
        <v>1173</v>
      </c>
    </row>
    <row r="257" s="2" customFormat="1">
      <c r="A257" s="37"/>
      <c r="B257" s="38"/>
      <c r="C257" s="39"/>
      <c r="D257" s="238" t="s">
        <v>167</v>
      </c>
      <c r="E257" s="39"/>
      <c r="F257" s="239" t="s">
        <v>761</v>
      </c>
      <c r="G257" s="39"/>
      <c r="H257" s="39"/>
      <c r="I257" s="240"/>
      <c r="J257" s="39"/>
      <c r="K257" s="39"/>
      <c r="L257" s="43"/>
      <c r="M257" s="241"/>
      <c r="N257" s="242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167</v>
      </c>
      <c r="AU257" s="16" t="s">
        <v>84</v>
      </c>
    </row>
    <row r="258" s="2" customFormat="1" ht="16.5" customHeight="1">
      <c r="A258" s="37"/>
      <c r="B258" s="38"/>
      <c r="C258" s="243" t="s">
        <v>800</v>
      </c>
      <c r="D258" s="243" t="s">
        <v>169</v>
      </c>
      <c r="E258" s="244" t="s">
        <v>743</v>
      </c>
      <c r="F258" s="245" t="s">
        <v>744</v>
      </c>
      <c r="G258" s="246" t="s">
        <v>176</v>
      </c>
      <c r="H258" s="247">
        <v>5</v>
      </c>
      <c r="I258" s="248"/>
      <c r="J258" s="249">
        <f>ROUND(I258*H258,2)</f>
        <v>0</v>
      </c>
      <c r="K258" s="245" t="s">
        <v>164</v>
      </c>
      <c r="L258" s="250"/>
      <c r="M258" s="251" t="s">
        <v>1</v>
      </c>
      <c r="N258" s="252" t="s">
        <v>41</v>
      </c>
      <c r="O258" s="90"/>
      <c r="P258" s="234">
        <f>O258*H258</f>
        <v>0</v>
      </c>
      <c r="Q258" s="234">
        <v>0</v>
      </c>
      <c r="R258" s="234">
        <f>Q258*H258</f>
        <v>0</v>
      </c>
      <c r="S258" s="234">
        <v>0</v>
      </c>
      <c r="T258" s="23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6" t="s">
        <v>86</v>
      </c>
      <c r="AT258" s="236" t="s">
        <v>169</v>
      </c>
      <c r="AU258" s="236" t="s">
        <v>84</v>
      </c>
      <c r="AY258" s="16" t="s">
        <v>157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6" t="s">
        <v>84</v>
      </c>
      <c r="BK258" s="237">
        <f>ROUND(I258*H258,2)</f>
        <v>0</v>
      </c>
      <c r="BL258" s="16" t="s">
        <v>84</v>
      </c>
      <c r="BM258" s="236" t="s">
        <v>1174</v>
      </c>
    </row>
    <row r="259" s="2" customFormat="1">
      <c r="A259" s="37"/>
      <c r="B259" s="38"/>
      <c r="C259" s="39"/>
      <c r="D259" s="238" t="s">
        <v>167</v>
      </c>
      <c r="E259" s="39"/>
      <c r="F259" s="239" t="s">
        <v>744</v>
      </c>
      <c r="G259" s="39"/>
      <c r="H259" s="39"/>
      <c r="I259" s="240"/>
      <c r="J259" s="39"/>
      <c r="K259" s="39"/>
      <c r="L259" s="43"/>
      <c r="M259" s="241"/>
      <c r="N259" s="242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167</v>
      </c>
      <c r="AU259" s="16" t="s">
        <v>84</v>
      </c>
    </row>
    <row r="260" s="2" customFormat="1" ht="21.75" customHeight="1">
      <c r="A260" s="37"/>
      <c r="B260" s="38"/>
      <c r="C260" s="243" t="s">
        <v>934</v>
      </c>
      <c r="D260" s="243" t="s">
        <v>169</v>
      </c>
      <c r="E260" s="244" t="s">
        <v>1175</v>
      </c>
      <c r="F260" s="245" t="s">
        <v>1176</v>
      </c>
      <c r="G260" s="246" t="s">
        <v>176</v>
      </c>
      <c r="H260" s="247">
        <v>2</v>
      </c>
      <c r="I260" s="248"/>
      <c r="J260" s="249">
        <f>ROUND(I260*H260,2)</f>
        <v>0</v>
      </c>
      <c r="K260" s="245" t="s">
        <v>1</v>
      </c>
      <c r="L260" s="250"/>
      <c r="M260" s="251" t="s">
        <v>1</v>
      </c>
      <c r="N260" s="252" t="s">
        <v>41</v>
      </c>
      <c r="O260" s="90"/>
      <c r="P260" s="234">
        <f>O260*H260</f>
        <v>0</v>
      </c>
      <c r="Q260" s="234">
        <v>0</v>
      </c>
      <c r="R260" s="234">
        <f>Q260*H260</f>
        <v>0</v>
      </c>
      <c r="S260" s="234">
        <v>0</v>
      </c>
      <c r="T260" s="23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6" t="s">
        <v>86</v>
      </c>
      <c r="AT260" s="236" t="s">
        <v>169</v>
      </c>
      <c r="AU260" s="236" t="s">
        <v>84</v>
      </c>
      <c r="AY260" s="16" t="s">
        <v>157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6" t="s">
        <v>84</v>
      </c>
      <c r="BK260" s="237">
        <f>ROUND(I260*H260,2)</f>
        <v>0</v>
      </c>
      <c r="BL260" s="16" t="s">
        <v>84</v>
      </c>
      <c r="BM260" s="236" t="s">
        <v>1177</v>
      </c>
    </row>
    <row r="261" s="2" customFormat="1">
      <c r="A261" s="37"/>
      <c r="B261" s="38"/>
      <c r="C261" s="39"/>
      <c r="D261" s="238" t="s">
        <v>167</v>
      </c>
      <c r="E261" s="39"/>
      <c r="F261" s="239" t="s">
        <v>1178</v>
      </c>
      <c r="G261" s="39"/>
      <c r="H261" s="39"/>
      <c r="I261" s="240"/>
      <c r="J261" s="39"/>
      <c r="K261" s="39"/>
      <c r="L261" s="43"/>
      <c r="M261" s="241"/>
      <c r="N261" s="242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167</v>
      </c>
      <c r="AU261" s="16" t="s">
        <v>84</v>
      </c>
    </row>
    <row r="262" s="2" customFormat="1" ht="24.15" customHeight="1">
      <c r="A262" s="37"/>
      <c r="B262" s="38"/>
      <c r="C262" s="243" t="s">
        <v>804</v>
      </c>
      <c r="D262" s="243" t="s">
        <v>169</v>
      </c>
      <c r="E262" s="244" t="s">
        <v>764</v>
      </c>
      <c r="F262" s="245" t="s">
        <v>765</v>
      </c>
      <c r="G262" s="246" t="s">
        <v>176</v>
      </c>
      <c r="H262" s="247">
        <v>5</v>
      </c>
      <c r="I262" s="248"/>
      <c r="J262" s="249">
        <f>ROUND(I262*H262,2)</f>
        <v>0</v>
      </c>
      <c r="K262" s="245" t="s">
        <v>164</v>
      </c>
      <c r="L262" s="250"/>
      <c r="M262" s="251" t="s">
        <v>1</v>
      </c>
      <c r="N262" s="252" t="s">
        <v>41</v>
      </c>
      <c r="O262" s="90"/>
      <c r="P262" s="234">
        <f>O262*H262</f>
        <v>0</v>
      </c>
      <c r="Q262" s="234">
        <v>0</v>
      </c>
      <c r="R262" s="234">
        <f>Q262*H262</f>
        <v>0</v>
      </c>
      <c r="S262" s="234">
        <v>0</v>
      </c>
      <c r="T262" s="23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6" t="s">
        <v>199</v>
      </c>
      <c r="AT262" s="236" t="s">
        <v>169</v>
      </c>
      <c r="AU262" s="236" t="s">
        <v>84</v>
      </c>
      <c r="AY262" s="16" t="s">
        <v>157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6" t="s">
        <v>84</v>
      </c>
      <c r="BK262" s="237">
        <f>ROUND(I262*H262,2)</f>
        <v>0</v>
      </c>
      <c r="BL262" s="16" t="s">
        <v>156</v>
      </c>
      <c r="BM262" s="236" t="s">
        <v>1179</v>
      </c>
    </row>
    <row r="263" s="2" customFormat="1">
      <c r="A263" s="37"/>
      <c r="B263" s="38"/>
      <c r="C263" s="39"/>
      <c r="D263" s="238" t="s">
        <v>167</v>
      </c>
      <c r="E263" s="39"/>
      <c r="F263" s="239" t="s">
        <v>765</v>
      </c>
      <c r="G263" s="39"/>
      <c r="H263" s="39"/>
      <c r="I263" s="240"/>
      <c r="J263" s="39"/>
      <c r="K263" s="39"/>
      <c r="L263" s="43"/>
      <c r="M263" s="241"/>
      <c r="N263" s="242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167</v>
      </c>
      <c r="AU263" s="16" t="s">
        <v>84</v>
      </c>
    </row>
    <row r="264" s="2" customFormat="1" ht="24.15" customHeight="1">
      <c r="A264" s="37"/>
      <c r="B264" s="38"/>
      <c r="C264" s="243" t="s">
        <v>187</v>
      </c>
      <c r="D264" s="243" t="s">
        <v>169</v>
      </c>
      <c r="E264" s="244" t="s">
        <v>1180</v>
      </c>
      <c r="F264" s="245" t="s">
        <v>1181</v>
      </c>
      <c r="G264" s="246" t="s">
        <v>176</v>
      </c>
      <c r="H264" s="247">
        <v>2</v>
      </c>
      <c r="I264" s="248"/>
      <c r="J264" s="249">
        <f>ROUND(I264*H264,2)</f>
        <v>0</v>
      </c>
      <c r="K264" s="245" t="s">
        <v>745</v>
      </c>
      <c r="L264" s="250"/>
      <c r="M264" s="251" t="s">
        <v>1</v>
      </c>
      <c r="N264" s="252" t="s">
        <v>41</v>
      </c>
      <c r="O264" s="90"/>
      <c r="P264" s="234">
        <f>O264*H264</f>
        <v>0</v>
      </c>
      <c r="Q264" s="234">
        <v>0</v>
      </c>
      <c r="R264" s="234">
        <f>Q264*H264</f>
        <v>0</v>
      </c>
      <c r="S264" s="234">
        <v>0</v>
      </c>
      <c r="T264" s="23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6" t="s">
        <v>86</v>
      </c>
      <c r="AT264" s="236" t="s">
        <v>169</v>
      </c>
      <c r="AU264" s="236" t="s">
        <v>84</v>
      </c>
      <c r="AY264" s="16" t="s">
        <v>157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6" t="s">
        <v>84</v>
      </c>
      <c r="BK264" s="237">
        <f>ROUND(I264*H264,2)</f>
        <v>0</v>
      </c>
      <c r="BL264" s="16" t="s">
        <v>84</v>
      </c>
      <c r="BM264" s="236" t="s">
        <v>1182</v>
      </c>
    </row>
    <row r="265" s="2" customFormat="1">
      <c r="A265" s="37"/>
      <c r="B265" s="38"/>
      <c r="C265" s="39"/>
      <c r="D265" s="238" t="s">
        <v>167</v>
      </c>
      <c r="E265" s="39"/>
      <c r="F265" s="239" t="s">
        <v>1181</v>
      </c>
      <c r="G265" s="39"/>
      <c r="H265" s="39"/>
      <c r="I265" s="240"/>
      <c r="J265" s="39"/>
      <c r="K265" s="39"/>
      <c r="L265" s="43"/>
      <c r="M265" s="241"/>
      <c r="N265" s="242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167</v>
      </c>
      <c r="AU265" s="16" t="s">
        <v>84</v>
      </c>
    </row>
    <row r="266" s="2" customFormat="1" ht="33" customHeight="1">
      <c r="A266" s="37"/>
      <c r="B266" s="38"/>
      <c r="C266" s="243" t="s">
        <v>814</v>
      </c>
      <c r="D266" s="243" t="s">
        <v>169</v>
      </c>
      <c r="E266" s="244" t="s">
        <v>1183</v>
      </c>
      <c r="F266" s="245" t="s">
        <v>1184</v>
      </c>
      <c r="G266" s="246" t="s">
        <v>176</v>
      </c>
      <c r="H266" s="247">
        <v>2</v>
      </c>
      <c r="I266" s="248"/>
      <c r="J266" s="249">
        <f>ROUND(I266*H266,2)</f>
        <v>0</v>
      </c>
      <c r="K266" s="245" t="s">
        <v>164</v>
      </c>
      <c r="L266" s="250"/>
      <c r="M266" s="251" t="s">
        <v>1</v>
      </c>
      <c r="N266" s="252" t="s">
        <v>41</v>
      </c>
      <c r="O266" s="90"/>
      <c r="P266" s="234">
        <f>O266*H266</f>
        <v>0</v>
      </c>
      <c r="Q266" s="234">
        <v>0</v>
      </c>
      <c r="R266" s="234">
        <f>Q266*H266</f>
        <v>0</v>
      </c>
      <c r="S266" s="234">
        <v>0</v>
      </c>
      <c r="T266" s="23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6" t="s">
        <v>199</v>
      </c>
      <c r="AT266" s="236" t="s">
        <v>169</v>
      </c>
      <c r="AU266" s="236" t="s">
        <v>84</v>
      </c>
      <c r="AY266" s="16" t="s">
        <v>157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6" t="s">
        <v>84</v>
      </c>
      <c r="BK266" s="237">
        <f>ROUND(I266*H266,2)</f>
        <v>0</v>
      </c>
      <c r="BL266" s="16" t="s">
        <v>156</v>
      </c>
      <c r="BM266" s="236" t="s">
        <v>1185</v>
      </c>
    </row>
    <row r="267" s="2" customFormat="1">
      <c r="A267" s="37"/>
      <c r="B267" s="38"/>
      <c r="C267" s="39"/>
      <c r="D267" s="238" t="s">
        <v>167</v>
      </c>
      <c r="E267" s="39"/>
      <c r="F267" s="239" t="s">
        <v>1184</v>
      </c>
      <c r="G267" s="39"/>
      <c r="H267" s="39"/>
      <c r="I267" s="240"/>
      <c r="J267" s="39"/>
      <c r="K267" s="39"/>
      <c r="L267" s="43"/>
      <c r="M267" s="241"/>
      <c r="N267" s="242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167</v>
      </c>
      <c r="AU267" s="16" t="s">
        <v>84</v>
      </c>
    </row>
    <row r="268" s="2" customFormat="1" ht="16.5" customHeight="1">
      <c r="A268" s="37"/>
      <c r="B268" s="38"/>
      <c r="C268" s="225" t="s">
        <v>829</v>
      </c>
      <c r="D268" s="225" t="s">
        <v>160</v>
      </c>
      <c r="E268" s="226" t="s">
        <v>768</v>
      </c>
      <c r="F268" s="227" t="s">
        <v>769</v>
      </c>
      <c r="G268" s="228" t="s">
        <v>176</v>
      </c>
      <c r="H268" s="229">
        <v>2</v>
      </c>
      <c r="I268" s="230"/>
      <c r="J268" s="231">
        <f>ROUND(I268*H268,2)</f>
        <v>0</v>
      </c>
      <c r="K268" s="227" t="s">
        <v>164</v>
      </c>
      <c r="L268" s="43"/>
      <c r="M268" s="232" t="s">
        <v>1</v>
      </c>
      <c r="N268" s="233" t="s">
        <v>41</v>
      </c>
      <c r="O268" s="90"/>
      <c r="P268" s="234">
        <f>O268*H268</f>
        <v>0</v>
      </c>
      <c r="Q268" s="234">
        <v>0</v>
      </c>
      <c r="R268" s="234">
        <f>Q268*H268</f>
        <v>0</v>
      </c>
      <c r="S268" s="234">
        <v>0</v>
      </c>
      <c r="T268" s="23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6" t="s">
        <v>156</v>
      </c>
      <c r="AT268" s="236" t="s">
        <v>160</v>
      </c>
      <c r="AU268" s="236" t="s">
        <v>84</v>
      </c>
      <c r="AY268" s="16" t="s">
        <v>157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6" t="s">
        <v>84</v>
      </c>
      <c r="BK268" s="237">
        <f>ROUND(I268*H268,2)</f>
        <v>0</v>
      </c>
      <c r="BL268" s="16" t="s">
        <v>156</v>
      </c>
      <c r="BM268" s="236" t="s">
        <v>1186</v>
      </c>
    </row>
    <row r="269" s="2" customFormat="1">
      <c r="A269" s="37"/>
      <c r="B269" s="38"/>
      <c r="C269" s="39"/>
      <c r="D269" s="238" t="s">
        <v>167</v>
      </c>
      <c r="E269" s="39"/>
      <c r="F269" s="239" t="s">
        <v>771</v>
      </c>
      <c r="G269" s="39"/>
      <c r="H269" s="39"/>
      <c r="I269" s="240"/>
      <c r="J269" s="39"/>
      <c r="K269" s="39"/>
      <c r="L269" s="43"/>
      <c r="M269" s="241"/>
      <c r="N269" s="242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167</v>
      </c>
      <c r="AU269" s="16" t="s">
        <v>84</v>
      </c>
    </row>
    <row r="270" s="2" customFormat="1" ht="24.15" customHeight="1">
      <c r="A270" s="37"/>
      <c r="B270" s="38"/>
      <c r="C270" s="225" t="s">
        <v>833</v>
      </c>
      <c r="D270" s="225" t="s">
        <v>160</v>
      </c>
      <c r="E270" s="226" t="s">
        <v>773</v>
      </c>
      <c r="F270" s="227" t="s">
        <v>774</v>
      </c>
      <c r="G270" s="228" t="s">
        <v>176</v>
      </c>
      <c r="H270" s="229">
        <v>6</v>
      </c>
      <c r="I270" s="230"/>
      <c r="J270" s="231">
        <f>ROUND(I270*H270,2)</f>
        <v>0</v>
      </c>
      <c r="K270" s="227" t="s">
        <v>354</v>
      </c>
      <c r="L270" s="43"/>
      <c r="M270" s="232" t="s">
        <v>1</v>
      </c>
      <c r="N270" s="233" t="s">
        <v>41</v>
      </c>
      <c r="O270" s="90"/>
      <c r="P270" s="234">
        <f>O270*H270</f>
        <v>0</v>
      </c>
      <c r="Q270" s="234">
        <v>0</v>
      </c>
      <c r="R270" s="234">
        <f>Q270*H270</f>
        <v>0</v>
      </c>
      <c r="S270" s="234">
        <v>0</v>
      </c>
      <c r="T270" s="23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6" t="s">
        <v>84</v>
      </c>
      <c r="AT270" s="236" t="s">
        <v>160</v>
      </c>
      <c r="AU270" s="236" t="s">
        <v>84</v>
      </c>
      <c r="AY270" s="16" t="s">
        <v>157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6" t="s">
        <v>84</v>
      </c>
      <c r="BK270" s="237">
        <f>ROUND(I270*H270,2)</f>
        <v>0</v>
      </c>
      <c r="BL270" s="16" t="s">
        <v>84</v>
      </c>
      <c r="BM270" s="236" t="s">
        <v>1187</v>
      </c>
    </row>
    <row r="271" s="2" customFormat="1">
      <c r="A271" s="37"/>
      <c r="B271" s="38"/>
      <c r="C271" s="39"/>
      <c r="D271" s="238" t="s">
        <v>167</v>
      </c>
      <c r="E271" s="39"/>
      <c r="F271" s="239" t="s">
        <v>774</v>
      </c>
      <c r="G271" s="39"/>
      <c r="H271" s="39"/>
      <c r="I271" s="240"/>
      <c r="J271" s="39"/>
      <c r="K271" s="39"/>
      <c r="L271" s="43"/>
      <c r="M271" s="241"/>
      <c r="N271" s="242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167</v>
      </c>
      <c r="AU271" s="16" t="s">
        <v>84</v>
      </c>
    </row>
    <row r="272" s="2" customFormat="1" ht="37.8" customHeight="1">
      <c r="A272" s="37"/>
      <c r="B272" s="38"/>
      <c r="C272" s="225" t="s">
        <v>824</v>
      </c>
      <c r="D272" s="225" t="s">
        <v>160</v>
      </c>
      <c r="E272" s="226" t="s">
        <v>777</v>
      </c>
      <c r="F272" s="227" t="s">
        <v>778</v>
      </c>
      <c r="G272" s="228" t="s">
        <v>176</v>
      </c>
      <c r="H272" s="229">
        <v>1</v>
      </c>
      <c r="I272" s="230"/>
      <c r="J272" s="231">
        <f>ROUND(I272*H272,2)</f>
        <v>0</v>
      </c>
      <c r="K272" s="227" t="s">
        <v>164</v>
      </c>
      <c r="L272" s="43"/>
      <c r="M272" s="232" t="s">
        <v>1</v>
      </c>
      <c r="N272" s="233" t="s">
        <v>41</v>
      </c>
      <c r="O272" s="90"/>
      <c r="P272" s="234">
        <f>O272*H272</f>
        <v>0</v>
      </c>
      <c r="Q272" s="234">
        <v>0</v>
      </c>
      <c r="R272" s="234">
        <f>Q272*H272</f>
        <v>0</v>
      </c>
      <c r="S272" s="234">
        <v>0</v>
      </c>
      <c r="T272" s="23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6" t="s">
        <v>84</v>
      </c>
      <c r="AT272" s="236" t="s">
        <v>160</v>
      </c>
      <c r="AU272" s="236" t="s">
        <v>84</v>
      </c>
      <c r="AY272" s="16" t="s">
        <v>157</v>
      </c>
      <c r="BE272" s="237">
        <f>IF(N272="základní",J272,0)</f>
        <v>0</v>
      </c>
      <c r="BF272" s="237">
        <f>IF(N272="snížená",J272,0)</f>
        <v>0</v>
      </c>
      <c r="BG272" s="237">
        <f>IF(N272="zákl. přenesená",J272,0)</f>
        <v>0</v>
      </c>
      <c r="BH272" s="237">
        <f>IF(N272="sníž. přenesená",J272,0)</f>
        <v>0</v>
      </c>
      <c r="BI272" s="237">
        <f>IF(N272="nulová",J272,0)</f>
        <v>0</v>
      </c>
      <c r="BJ272" s="16" t="s">
        <v>84</v>
      </c>
      <c r="BK272" s="237">
        <f>ROUND(I272*H272,2)</f>
        <v>0</v>
      </c>
      <c r="BL272" s="16" t="s">
        <v>84</v>
      </c>
      <c r="BM272" s="236" t="s">
        <v>1188</v>
      </c>
    </row>
    <row r="273" s="2" customFormat="1">
      <c r="A273" s="37"/>
      <c r="B273" s="38"/>
      <c r="C273" s="39"/>
      <c r="D273" s="238" t="s">
        <v>167</v>
      </c>
      <c r="E273" s="39"/>
      <c r="F273" s="239" t="s">
        <v>780</v>
      </c>
      <c r="G273" s="39"/>
      <c r="H273" s="39"/>
      <c r="I273" s="240"/>
      <c r="J273" s="39"/>
      <c r="K273" s="39"/>
      <c r="L273" s="43"/>
      <c r="M273" s="241"/>
      <c r="N273" s="242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167</v>
      </c>
      <c r="AU273" s="16" t="s">
        <v>84</v>
      </c>
    </row>
    <row r="274" s="2" customFormat="1" ht="37.8" customHeight="1">
      <c r="A274" s="37"/>
      <c r="B274" s="38"/>
      <c r="C274" s="225" t="s">
        <v>837</v>
      </c>
      <c r="D274" s="225" t="s">
        <v>160</v>
      </c>
      <c r="E274" s="226" t="s">
        <v>782</v>
      </c>
      <c r="F274" s="227" t="s">
        <v>783</v>
      </c>
      <c r="G274" s="228" t="s">
        <v>176</v>
      </c>
      <c r="H274" s="229">
        <v>1</v>
      </c>
      <c r="I274" s="230"/>
      <c r="J274" s="231">
        <f>ROUND(I274*H274,2)</f>
        <v>0</v>
      </c>
      <c r="K274" s="227" t="s">
        <v>164</v>
      </c>
      <c r="L274" s="43"/>
      <c r="M274" s="232" t="s">
        <v>1</v>
      </c>
      <c r="N274" s="233" t="s">
        <v>41</v>
      </c>
      <c r="O274" s="90"/>
      <c r="P274" s="234">
        <f>O274*H274</f>
        <v>0</v>
      </c>
      <c r="Q274" s="234">
        <v>0</v>
      </c>
      <c r="R274" s="234">
        <f>Q274*H274</f>
        <v>0</v>
      </c>
      <c r="S274" s="234">
        <v>0</v>
      </c>
      <c r="T274" s="23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6" t="s">
        <v>84</v>
      </c>
      <c r="AT274" s="236" t="s">
        <v>160</v>
      </c>
      <c r="AU274" s="236" t="s">
        <v>84</v>
      </c>
      <c r="AY274" s="16" t="s">
        <v>157</v>
      </c>
      <c r="BE274" s="237">
        <f>IF(N274="základní",J274,0)</f>
        <v>0</v>
      </c>
      <c r="BF274" s="237">
        <f>IF(N274="snížená",J274,0)</f>
        <v>0</v>
      </c>
      <c r="BG274" s="237">
        <f>IF(N274="zákl. přenesená",J274,0)</f>
        <v>0</v>
      </c>
      <c r="BH274" s="237">
        <f>IF(N274="sníž. přenesená",J274,0)</f>
        <v>0</v>
      </c>
      <c r="BI274" s="237">
        <f>IF(N274="nulová",J274,0)</f>
        <v>0</v>
      </c>
      <c r="BJ274" s="16" t="s">
        <v>84</v>
      </c>
      <c r="BK274" s="237">
        <f>ROUND(I274*H274,2)</f>
        <v>0</v>
      </c>
      <c r="BL274" s="16" t="s">
        <v>84</v>
      </c>
      <c r="BM274" s="236" t="s">
        <v>1189</v>
      </c>
    </row>
    <row r="275" s="2" customFormat="1">
      <c r="A275" s="37"/>
      <c r="B275" s="38"/>
      <c r="C275" s="39"/>
      <c r="D275" s="238" t="s">
        <v>167</v>
      </c>
      <c r="E275" s="39"/>
      <c r="F275" s="239" t="s">
        <v>785</v>
      </c>
      <c r="G275" s="39"/>
      <c r="H275" s="39"/>
      <c r="I275" s="240"/>
      <c r="J275" s="39"/>
      <c r="K275" s="39"/>
      <c r="L275" s="43"/>
      <c r="M275" s="241"/>
      <c r="N275" s="242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167</v>
      </c>
      <c r="AU275" s="16" t="s">
        <v>84</v>
      </c>
    </row>
    <row r="276" s="2" customFormat="1" ht="21.75" customHeight="1">
      <c r="A276" s="37"/>
      <c r="B276" s="38"/>
      <c r="C276" s="225" t="s">
        <v>842</v>
      </c>
      <c r="D276" s="225" t="s">
        <v>160</v>
      </c>
      <c r="E276" s="226" t="s">
        <v>787</v>
      </c>
      <c r="F276" s="227" t="s">
        <v>788</v>
      </c>
      <c r="G276" s="228" t="s">
        <v>176</v>
      </c>
      <c r="H276" s="229">
        <v>3</v>
      </c>
      <c r="I276" s="230"/>
      <c r="J276" s="231">
        <f>ROUND(I276*H276,2)</f>
        <v>0</v>
      </c>
      <c r="K276" s="227" t="s">
        <v>164</v>
      </c>
      <c r="L276" s="43"/>
      <c r="M276" s="232" t="s">
        <v>1</v>
      </c>
      <c r="N276" s="233" t="s">
        <v>41</v>
      </c>
      <c r="O276" s="90"/>
      <c r="P276" s="234">
        <f>O276*H276</f>
        <v>0</v>
      </c>
      <c r="Q276" s="234">
        <v>0</v>
      </c>
      <c r="R276" s="234">
        <f>Q276*H276</f>
        <v>0</v>
      </c>
      <c r="S276" s="234">
        <v>0</v>
      </c>
      <c r="T276" s="23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6" t="s">
        <v>84</v>
      </c>
      <c r="AT276" s="236" t="s">
        <v>160</v>
      </c>
      <c r="AU276" s="236" t="s">
        <v>84</v>
      </c>
      <c r="AY276" s="16" t="s">
        <v>157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6" t="s">
        <v>84</v>
      </c>
      <c r="BK276" s="237">
        <f>ROUND(I276*H276,2)</f>
        <v>0</v>
      </c>
      <c r="BL276" s="16" t="s">
        <v>84</v>
      </c>
      <c r="BM276" s="236" t="s">
        <v>1190</v>
      </c>
    </row>
    <row r="277" s="2" customFormat="1">
      <c r="A277" s="37"/>
      <c r="B277" s="38"/>
      <c r="C277" s="39"/>
      <c r="D277" s="238" t="s">
        <v>167</v>
      </c>
      <c r="E277" s="39"/>
      <c r="F277" s="239" t="s">
        <v>790</v>
      </c>
      <c r="G277" s="39"/>
      <c r="H277" s="39"/>
      <c r="I277" s="240"/>
      <c r="J277" s="39"/>
      <c r="K277" s="39"/>
      <c r="L277" s="43"/>
      <c r="M277" s="241"/>
      <c r="N277" s="242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167</v>
      </c>
      <c r="AU277" s="16" t="s">
        <v>84</v>
      </c>
    </row>
    <row r="278" s="2" customFormat="1" ht="24.15" customHeight="1">
      <c r="A278" s="37"/>
      <c r="B278" s="38"/>
      <c r="C278" s="225" t="s">
        <v>847</v>
      </c>
      <c r="D278" s="225" t="s">
        <v>160</v>
      </c>
      <c r="E278" s="226" t="s">
        <v>792</v>
      </c>
      <c r="F278" s="227" t="s">
        <v>793</v>
      </c>
      <c r="G278" s="228" t="s">
        <v>176</v>
      </c>
      <c r="H278" s="229">
        <v>1</v>
      </c>
      <c r="I278" s="230"/>
      <c r="J278" s="231">
        <f>ROUND(I278*H278,2)</f>
        <v>0</v>
      </c>
      <c r="K278" s="227" t="s">
        <v>164</v>
      </c>
      <c r="L278" s="43"/>
      <c r="M278" s="232" t="s">
        <v>1</v>
      </c>
      <c r="N278" s="233" t="s">
        <v>41</v>
      </c>
      <c r="O278" s="90"/>
      <c r="P278" s="234">
        <f>O278*H278</f>
        <v>0</v>
      </c>
      <c r="Q278" s="234">
        <v>0</v>
      </c>
      <c r="R278" s="234">
        <f>Q278*H278</f>
        <v>0</v>
      </c>
      <c r="S278" s="234">
        <v>0</v>
      </c>
      <c r="T278" s="235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6" t="s">
        <v>84</v>
      </c>
      <c r="AT278" s="236" t="s">
        <v>160</v>
      </c>
      <c r="AU278" s="236" t="s">
        <v>84</v>
      </c>
      <c r="AY278" s="16" t="s">
        <v>157</v>
      </c>
      <c r="BE278" s="237">
        <f>IF(N278="základní",J278,0)</f>
        <v>0</v>
      </c>
      <c r="BF278" s="237">
        <f>IF(N278="snížená",J278,0)</f>
        <v>0</v>
      </c>
      <c r="BG278" s="237">
        <f>IF(N278="zákl. přenesená",J278,0)</f>
        <v>0</v>
      </c>
      <c r="BH278" s="237">
        <f>IF(N278="sníž. přenesená",J278,0)</f>
        <v>0</v>
      </c>
      <c r="BI278" s="237">
        <f>IF(N278="nulová",J278,0)</f>
        <v>0</v>
      </c>
      <c r="BJ278" s="16" t="s">
        <v>84</v>
      </c>
      <c r="BK278" s="237">
        <f>ROUND(I278*H278,2)</f>
        <v>0</v>
      </c>
      <c r="BL278" s="16" t="s">
        <v>84</v>
      </c>
      <c r="BM278" s="236" t="s">
        <v>1191</v>
      </c>
    </row>
    <row r="279" s="2" customFormat="1">
      <c r="A279" s="37"/>
      <c r="B279" s="38"/>
      <c r="C279" s="39"/>
      <c r="D279" s="238" t="s">
        <v>167</v>
      </c>
      <c r="E279" s="39"/>
      <c r="F279" s="239" t="s">
        <v>795</v>
      </c>
      <c r="G279" s="39"/>
      <c r="H279" s="39"/>
      <c r="I279" s="240"/>
      <c r="J279" s="39"/>
      <c r="K279" s="39"/>
      <c r="L279" s="43"/>
      <c r="M279" s="241"/>
      <c r="N279" s="242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167</v>
      </c>
      <c r="AU279" s="16" t="s">
        <v>84</v>
      </c>
    </row>
    <row r="280" s="2" customFormat="1" ht="16.5" customHeight="1">
      <c r="A280" s="37"/>
      <c r="B280" s="38"/>
      <c r="C280" s="225" t="s">
        <v>875</v>
      </c>
      <c r="D280" s="225" t="s">
        <v>160</v>
      </c>
      <c r="E280" s="226" t="s">
        <v>1192</v>
      </c>
      <c r="F280" s="227" t="s">
        <v>1193</v>
      </c>
      <c r="G280" s="228" t="s">
        <v>176</v>
      </c>
      <c r="H280" s="229">
        <v>2</v>
      </c>
      <c r="I280" s="230"/>
      <c r="J280" s="231">
        <f>ROUND(I280*H280,2)</f>
        <v>0</v>
      </c>
      <c r="K280" s="227" t="s">
        <v>745</v>
      </c>
      <c r="L280" s="43"/>
      <c r="M280" s="232" t="s">
        <v>1</v>
      </c>
      <c r="N280" s="233" t="s">
        <v>41</v>
      </c>
      <c r="O280" s="90"/>
      <c r="P280" s="234">
        <f>O280*H280</f>
        <v>0</v>
      </c>
      <c r="Q280" s="234">
        <v>0</v>
      </c>
      <c r="R280" s="234">
        <f>Q280*H280</f>
        <v>0</v>
      </c>
      <c r="S280" s="234">
        <v>0</v>
      </c>
      <c r="T280" s="23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6" t="s">
        <v>84</v>
      </c>
      <c r="AT280" s="236" t="s">
        <v>160</v>
      </c>
      <c r="AU280" s="236" t="s">
        <v>84</v>
      </c>
      <c r="AY280" s="16" t="s">
        <v>157</v>
      </c>
      <c r="BE280" s="237">
        <f>IF(N280="základní",J280,0)</f>
        <v>0</v>
      </c>
      <c r="BF280" s="237">
        <f>IF(N280="snížená",J280,0)</f>
        <v>0</v>
      </c>
      <c r="BG280" s="237">
        <f>IF(N280="zákl. přenesená",J280,0)</f>
        <v>0</v>
      </c>
      <c r="BH280" s="237">
        <f>IF(N280="sníž. přenesená",J280,0)</f>
        <v>0</v>
      </c>
      <c r="BI280" s="237">
        <f>IF(N280="nulová",J280,0)</f>
        <v>0</v>
      </c>
      <c r="BJ280" s="16" t="s">
        <v>84</v>
      </c>
      <c r="BK280" s="237">
        <f>ROUND(I280*H280,2)</f>
        <v>0</v>
      </c>
      <c r="BL280" s="16" t="s">
        <v>84</v>
      </c>
      <c r="BM280" s="236" t="s">
        <v>1194</v>
      </c>
    </row>
    <row r="281" s="2" customFormat="1">
      <c r="A281" s="37"/>
      <c r="B281" s="38"/>
      <c r="C281" s="39"/>
      <c r="D281" s="238" t="s">
        <v>167</v>
      </c>
      <c r="E281" s="39"/>
      <c r="F281" s="239" t="s">
        <v>1193</v>
      </c>
      <c r="G281" s="39"/>
      <c r="H281" s="39"/>
      <c r="I281" s="240"/>
      <c r="J281" s="39"/>
      <c r="K281" s="39"/>
      <c r="L281" s="43"/>
      <c r="M281" s="241"/>
      <c r="N281" s="242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167</v>
      </c>
      <c r="AU281" s="16" t="s">
        <v>84</v>
      </c>
    </row>
    <row r="282" s="2" customFormat="1" ht="16.5" customHeight="1">
      <c r="A282" s="37"/>
      <c r="B282" s="38"/>
      <c r="C282" s="225" t="s">
        <v>851</v>
      </c>
      <c r="D282" s="225" t="s">
        <v>160</v>
      </c>
      <c r="E282" s="226" t="s">
        <v>797</v>
      </c>
      <c r="F282" s="227" t="s">
        <v>798</v>
      </c>
      <c r="G282" s="228" t="s">
        <v>176</v>
      </c>
      <c r="H282" s="229">
        <v>5</v>
      </c>
      <c r="I282" s="230"/>
      <c r="J282" s="231">
        <f>ROUND(I282*H282,2)</f>
        <v>0</v>
      </c>
      <c r="K282" s="227" t="s">
        <v>164</v>
      </c>
      <c r="L282" s="43"/>
      <c r="M282" s="232" t="s">
        <v>1</v>
      </c>
      <c r="N282" s="233" t="s">
        <v>41</v>
      </c>
      <c r="O282" s="90"/>
      <c r="P282" s="234">
        <f>O282*H282</f>
        <v>0</v>
      </c>
      <c r="Q282" s="234">
        <v>0</v>
      </c>
      <c r="R282" s="234">
        <f>Q282*H282</f>
        <v>0</v>
      </c>
      <c r="S282" s="234">
        <v>0</v>
      </c>
      <c r="T282" s="23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6" t="s">
        <v>84</v>
      </c>
      <c r="AT282" s="236" t="s">
        <v>160</v>
      </c>
      <c r="AU282" s="236" t="s">
        <v>84</v>
      </c>
      <c r="AY282" s="16" t="s">
        <v>157</v>
      </c>
      <c r="BE282" s="237">
        <f>IF(N282="základní",J282,0)</f>
        <v>0</v>
      </c>
      <c r="BF282" s="237">
        <f>IF(N282="snížená",J282,0)</f>
        <v>0</v>
      </c>
      <c r="BG282" s="237">
        <f>IF(N282="zákl. přenesená",J282,0)</f>
        <v>0</v>
      </c>
      <c r="BH282" s="237">
        <f>IF(N282="sníž. přenesená",J282,0)</f>
        <v>0</v>
      </c>
      <c r="BI282" s="237">
        <f>IF(N282="nulová",J282,0)</f>
        <v>0</v>
      </c>
      <c r="BJ282" s="16" t="s">
        <v>84</v>
      </c>
      <c r="BK282" s="237">
        <f>ROUND(I282*H282,2)</f>
        <v>0</v>
      </c>
      <c r="BL282" s="16" t="s">
        <v>84</v>
      </c>
      <c r="BM282" s="236" t="s">
        <v>1195</v>
      </c>
    </row>
    <row r="283" s="2" customFormat="1">
      <c r="A283" s="37"/>
      <c r="B283" s="38"/>
      <c r="C283" s="39"/>
      <c r="D283" s="238" t="s">
        <v>167</v>
      </c>
      <c r="E283" s="39"/>
      <c r="F283" s="239" t="s">
        <v>798</v>
      </c>
      <c r="G283" s="39"/>
      <c r="H283" s="39"/>
      <c r="I283" s="240"/>
      <c r="J283" s="39"/>
      <c r="K283" s="39"/>
      <c r="L283" s="43"/>
      <c r="M283" s="241"/>
      <c r="N283" s="242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167</v>
      </c>
      <c r="AU283" s="16" t="s">
        <v>84</v>
      </c>
    </row>
    <row r="284" s="2" customFormat="1" ht="24.15" customHeight="1">
      <c r="A284" s="37"/>
      <c r="B284" s="38"/>
      <c r="C284" s="225" t="s">
        <v>855</v>
      </c>
      <c r="D284" s="225" t="s">
        <v>160</v>
      </c>
      <c r="E284" s="226" t="s">
        <v>1196</v>
      </c>
      <c r="F284" s="227" t="s">
        <v>1197</v>
      </c>
      <c r="G284" s="228" t="s">
        <v>176</v>
      </c>
      <c r="H284" s="229">
        <v>2</v>
      </c>
      <c r="I284" s="230"/>
      <c r="J284" s="231">
        <f>ROUND(I284*H284,2)</f>
        <v>0</v>
      </c>
      <c r="K284" s="227" t="s">
        <v>164</v>
      </c>
      <c r="L284" s="43"/>
      <c r="M284" s="232" t="s">
        <v>1</v>
      </c>
      <c r="N284" s="233" t="s">
        <v>41</v>
      </c>
      <c r="O284" s="90"/>
      <c r="P284" s="234">
        <f>O284*H284</f>
        <v>0</v>
      </c>
      <c r="Q284" s="234">
        <v>0</v>
      </c>
      <c r="R284" s="234">
        <f>Q284*H284</f>
        <v>0</v>
      </c>
      <c r="S284" s="234">
        <v>0</v>
      </c>
      <c r="T284" s="23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6" t="s">
        <v>84</v>
      </c>
      <c r="AT284" s="236" t="s">
        <v>160</v>
      </c>
      <c r="AU284" s="236" t="s">
        <v>84</v>
      </c>
      <c r="AY284" s="16" t="s">
        <v>157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6" t="s">
        <v>84</v>
      </c>
      <c r="BK284" s="237">
        <f>ROUND(I284*H284,2)</f>
        <v>0</v>
      </c>
      <c r="BL284" s="16" t="s">
        <v>84</v>
      </c>
      <c r="BM284" s="236" t="s">
        <v>1198</v>
      </c>
    </row>
    <row r="285" s="2" customFormat="1">
      <c r="A285" s="37"/>
      <c r="B285" s="38"/>
      <c r="C285" s="39"/>
      <c r="D285" s="238" t="s">
        <v>167</v>
      </c>
      <c r="E285" s="39"/>
      <c r="F285" s="239" t="s">
        <v>1197</v>
      </c>
      <c r="G285" s="39"/>
      <c r="H285" s="39"/>
      <c r="I285" s="240"/>
      <c r="J285" s="39"/>
      <c r="K285" s="39"/>
      <c r="L285" s="43"/>
      <c r="M285" s="241"/>
      <c r="N285" s="242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167</v>
      </c>
      <c r="AU285" s="16" t="s">
        <v>84</v>
      </c>
    </row>
    <row r="286" s="2" customFormat="1" ht="16.5" customHeight="1">
      <c r="A286" s="37"/>
      <c r="B286" s="38"/>
      <c r="C286" s="225" t="s">
        <v>859</v>
      </c>
      <c r="D286" s="225" t="s">
        <v>160</v>
      </c>
      <c r="E286" s="226" t="s">
        <v>1199</v>
      </c>
      <c r="F286" s="227" t="s">
        <v>1200</v>
      </c>
      <c r="G286" s="228" t="s">
        <v>176</v>
      </c>
      <c r="H286" s="229">
        <v>2</v>
      </c>
      <c r="I286" s="230"/>
      <c r="J286" s="231">
        <f>ROUND(I286*H286,2)</f>
        <v>0</v>
      </c>
      <c r="K286" s="227" t="s">
        <v>164</v>
      </c>
      <c r="L286" s="43"/>
      <c r="M286" s="232" t="s">
        <v>1</v>
      </c>
      <c r="N286" s="233" t="s">
        <v>41</v>
      </c>
      <c r="O286" s="90"/>
      <c r="P286" s="234">
        <f>O286*H286</f>
        <v>0</v>
      </c>
      <c r="Q286" s="234">
        <v>0</v>
      </c>
      <c r="R286" s="234">
        <f>Q286*H286</f>
        <v>0</v>
      </c>
      <c r="S286" s="234">
        <v>0</v>
      </c>
      <c r="T286" s="23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6" t="s">
        <v>84</v>
      </c>
      <c r="AT286" s="236" t="s">
        <v>160</v>
      </c>
      <c r="AU286" s="236" t="s">
        <v>84</v>
      </c>
      <c r="AY286" s="16" t="s">
        <v>157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6" t="s">
        <v>84</v>
      </c>
      <c r="BK286" s="237">
        <f>ROUND(I286*H286,2)</f>
        <v>0</v>
      </c>
      <c r="BL286" s="16" t="s">
        <v>84</v>
      </c>
      <c r="BM286" s="236" t="s">
        <v>1201</v>
      </c>
    </row>
    <row r="287" s="2" customFormat="1">
      <c r="A287" s="37"/>
      <c r="B287" s="38"/>
      <c r="C287" s="39"/>
      <c r="D287" s="238" t="s">
        <v>167</v>
      </c>
      <c r="E287" s="39"/>
      <c r="F287" s="239" t="s">
        <v>1200</v>
      </c>
      <c r="G287" s="39"/>
      <c r="H287" s="39"/>
      <c r="I287" s="240"/>
      <c r="J287" s="39"/>
      <c r="K287" s="39"/>
      <c r="L287" s="43"/>
      <c r="M287" s="241"/>
      <c r="N287" s="242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167</v>
      </c>
      <c r="AU287" s="16" t="s">
        <v>84</v>
      </c>
    </row>
    <row r="288" s="2" customFormat="1" ht="16.5" customHeight="1">
      <c r="A288" s="37"/>
      <c r="B288" s="38"/>
      <c r="C288" s="225" t="s">
        <v>863</v>
      </c>
      <c r="D288" s="225" t="s">
        <v>160</v>
      </c>
      <c r="E288" s="226" t="s">
        <v>801</v>
      </c>
      <c r="F288" s="227" t="s">
        <v>802</v>
      </c>
      <c r="G288" s="228" t="s">
        <v>176</v>
      </c>
      <c r="H288" s="229">
        <v>5</v>
      </c>
      <c r="I288" s="230"/>
      <c r="J288" s="231">
        <f>ROUND(I288*H288,2)</f>
        <v>0</v>
      </c>
      <c r="K288" s="227" t="s">
        <v>164</v>
      </c>
      <c r="L288" s="43"/>
      <c r="M288" s="232" t="s">
        <v>1</v>
      </c>
      <c r="N288" s="233" t="s">
        <v>41</v>
      </c>
      <c r="O288" s="90"/>
      <c r="P288" s="234">
        <f>O288*H288</f>
        <v>0</v>
      </c>
      <c r="Q288" s="234">
        <v>0</v>
      </c>
      <c r="R288" s="234">
        <f>Q288*H288</f>
        <v>0</v>
      </c>
      <c r="S288" s="234">
        <v>0</v>
      </c>
      <c r="T288" s="23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6" t="s">
        <v>84</v>
      </c>
      <c r="AT288" s="236" t="s">
        <v>160</v>
      </c>
      <c r="AU288" s="236" t="s">
        <v>84</v>
      </c>
      <c r="AY288" s="16" t="s">
        <v>157</v>
      </c>
      <c r="BE288" s="237">
        <f>IF(N288="základní",J288,0)</f>
        <v>0</v>
      </c>
      <c r="BF288" s="237">
        <f>IF(N288="snížená",J288,0)</f>
        <v>0</v>
      </c>
      <c r="BG288" s="237">
        <f>IF(N288="zákl. přenesená",J288,0)</f>
        <v>0</v>
      </c>
      <c r="BH288" s="237">
        <f>IF(N288="sníž. přenesená",J288,0)</f>
        <v>0</v>
      </c>
      <c r="BI288" s="237">
        <f>IF(N288="nulová",J288,0)</f>
        <v>0</v>
      </c>
      <c r="BJ288" s="16" t="s">
        <v>84</v>
      </c>
      <c r="BK288" s="237">
        <f>ROUND(I288*H288,2)</f>
        <v>0</v>
      </c>
      <c r="BL288" s="16" t="s">
        <v>84</v>
      </c>
      <c r="BM288" s="236" t="s">
        <v>1202</v>
      </c>
    </row>
    <row r="289" s="2" customFormat="1">
      <c r="A289" s="37"/>
      <c r="B289" s="38"/>
      <c r="C289" s="39"/>
      <c r="D289" s="238" t="s">
        <v>167</v>
      </c>
      <c r="E289" s="39"/>
      <c r="F289" s="239" t="s">
        <v>802</v>
      </c>
      <c r="G289" s="39"/>
      <c r="H289" s="39"/>
      <c r="I289" s="240"/>
      <c r="J289" s="39"/>
      <c r="K289" s="39"/>
      <c r="L289" s="43"/>
      <c r="M289" s="241"/>
      <c r="N289" s="242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167</v>
      </c>
      <c r="AU289" s="16" t="s">
        <v>84</v>
      </c>
    </row>
    <row r="290" s="2" customFormat="1" ht="24.15" customHeight="1">
      <c r="A290" s="37"/>
      <c r="B290" s="38"/>
      <c r="C290" s="225" t="s">
        <v>871</v>
      </c>
      <c r="D290" s="225" t="s">
        <v>160</v>
      </c>
      <c r="E290" s="226" t="s">
        <v>1203</v>
      </c>
      <c r="F290" s="227" t="s">
        <v>1204</v>
      </c>
      <c r="G290" s="228" t="s">
        <v>176</v>
      </c>
      <c r="H290" s="229">
        <v>2</v>
      </c>
      <c r="I290" s="230"/>
      <c r="J290" s="231">
        <f>ROUND(I290*H290,2)</f>
        <v>0</v>
      </c>
      <c r="K290" s="227" t="s">
        <v>745</v>
      </c>
      <c r="L290" s="43"/>
      <c r="M290" s="232" t="s">
        <v>1</v>
      </c>
      <c r="N290" s="233" t="s">
        <v>41</v>
      </c>
      <c r="O290" s="90"/>
      <c r="P290" s="234">
        <f>O290*H290</f>
        <v>0</v>
      </c>
      <c r="Q290" s="234">
        <v>0</v>
      </c>
      <c r="R290" s="234">
        <f>Q290*H290</f>
        <v>0</v>
      </c>
      <c r="S290" s="234">
        <v>0</v>
      </c>
      <c r="T290" s="23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6" t="s">
        <v>84</v>
      </c>
      <c r="AT290" s="236" t="s">
        <v>160</v>
      </c>
      <c r="AU290" s="236" t="s">
        <v>84</v>
      </c>
      <c r="AY290" s="16" t="s">
        <v>157</v>
      </c>
      <c r="BE290" s="237">
        <f>IF(N290="základní",J290,0)</f>
        <v>0</v>
      </c>
      <c r="BF290" s="237">
        <f>IF(N290="snížená",J290,0)</f>
        <v>0</v>
      </c>
      <c r="BG290" s="237">
        <f>IF(N290="zákl. přenesená",J290,0)</f>
        <v>0</v>
      </c>
      <c r="BH290" s="237">
        <f>IF(N290="sníž. přenesená",J290,0)</f>
        <v>0</v>
      </c>
      <c r="BI290" s="237">
        <f>IF(N290="nulová",J290,0)</f>
        <v>0</v>
      </c>
      <c r="BJ290" s="16" t="s">
        <v>84</v>
      </c>
      <c r="BK290" s="237">
        <f>ROUND(I290*H290,2)</f>
        <v>0</v>
      </c>
      <c r="BL290" s="16" t="s">
        <v>84</v>
      </c>
      <c r="BM290" s="236" t="s">
        <v>1205</v>
      </c>
    </row>
    <row r="291" s="2" customFormat="1">
      <c r="A291" s="37"/>
      <c r="B291" s="38"/>
      <c r="C291" s="39"/>
      <c r="D291" s="238" t="s">
        <v>167</v>
      </c>
      <c r="E291" s="39"/>
      <c r="F291" s="239" t="s">
        <v>1204</v>
      </c>
      <c r="G291" s="39"/>
      <c r="H291" s="39"/>
      <c r="I291" s="240"/>
      <c r="J291" s="39"/>
      <c r="K291" s="39"/>
      <c r="L291" s="43"/>
      <c r="M291" s="241"/>
      <c r="N291" s="242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167</v>
      </c>
      <c r="AU291" s="16" t="s">
        <v>84</v>
      </c>
    </row>
    <row r="292" s="2" customFormat="1" ht="16.5" customHeight="1">
      <c r="A292" s="37"/>
      <c r="B292" s="38"/>
      <c r="C292" s="225" t="s">
        <v>867</v>
      </c>
      <c r="D292" s="225" t="s">
        <v>160</v>
      </c>
      <c r="E292" s="226" t="s">
        <v>809</v>
      </c>
      <c r="F292" s="227" t="s">
        <v>810</v>
      </c>
      <c r="G292" s="228" t="s">
        <v>163</v>
      </c>
      <c r="H292" s="229">
        <v>50</v>
      </c>
      <c r="I292" s="230"/>
      <c r="J292" s="231">
        <f>ROUND(I292*H292,2)</f>
        <v>0</v>
      </c>
      <c r="K292" s="227" t="s">
        <v>745</v>
      </c>
      <c r="L292" s="43"/>
      <c r="M292" s="232" t="s">
        <v>1</v>
      </c>
      <c r="N292" s="233" t="s">
        <v>41</v>
      </c>
      <c r="O292" s="90"/>
      <c r="P292" s="234">
        <f>O292*H292</f>
        <v>0</v>
      </c>
      <c r="Q292" s="234">
        <v>0</v>
      </c>
      <c r="R292" s="234">
        <f>Q292*H292</f>
        <v>0</v>
      </c>
      <c r="S292" s="234">
        <v>0</v>
      </c>
      <c r="T292" s="23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6" t="s">
        <v>84</v>
      </c>
      <c r="AT292" s="236" t="s">
        <v>160</v>
      </c>
      <c r="AU292" s="236" t="s">
        <v>84</v>
      </c>
      <c r="AY292" s="16" t="s">
        <v>157</v>
      </c>
      <c r="BE292" s="237">
        <f>IF(N292="základní",J292,0)</f>
        <v>0</v>
      </c>
      <c r="BF292" s="237">
        <f>IF(N292="snížená",J292,0)</f>
        <v>0</v>
      </c>
      <c r="BG292" s="237">
        <f>IF(N292="zákl. přenesená",J292,0)</f>
        <v>0</v>
      </c>
      <c r="BH292" s="237">
        <f>IF(N292="sníž. přenesená",J292,0)</f>
        <v>0</v>
      </c>
      <c r="BI292" s="237">
        <f>IF(N292="nulová",J292,0)</f>
        <v>0</v>
      </c>
      <c r="BJ292" s="16" t="s">
        <v>84</v>
      </c>
      <c r="BK292" s="237">
        <f>ROUND(I292*H292,2)</f>
        <v>0</v>
      </c>
      <c r="BL292" s="16" t="s">
        <v>84</v>
      </c>
      <c r="BM292" s="236" t="s">
        <v>1206</v>
      </c>
    </row>
    <row r="293" s="2" customFormat="1">
      <c r="A293" s="37"/>
      <c r="B293" s="38"/>
      <c r="C293" s="39"/>
      <c r="D293" s="238" t="s">
        <v>167</v>
      </c>
      <c r="E293" s="39"/>
      <c r="F293" s="239" t="s">
        <v>810</v>
      </c>
      <c r="G293" s="39"/>
      <c r="H293" s="39"/>
      <c r="I293" s="240"/>
      <c r="J293" s="39"/>
      <c r="K293" s="39"/>
      <c r="L293" s="43"/>
      <c r="M293" s="241"/>
      <c r="N293" s="242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167</v>
      </c>
      <c r="AU293" s="16" t="s">
        <v>84</v>
      </c>
    </row>
    <row r="294" s="12" customFormat="1" ht="25.92" customHeight="1">
      <c r="A294" s="12"/>
      <c r="B294" s="209"/>
      <c r="C294" s="210"/>
      <c r="D294" s="211" t="s">
        <v>75</v>
      </c>
      <c r="E294" s="212" t="s">
        <v>902</v>
      </c>
      <c r="F294" s="212" t="s">
        <v>903</v>
      </c>
      <c r="G294" s="210"/>
      <c r="H294" s="210"/>
      <c r="I294" s="213"/>
      <c r="J294" s="214">
        <f>BK294</f>
        <v>0</v>
      </c>
      <c r="K294" s="210"/>
      <c r="L294" s="215"/>
      <c r="M294" s="216"/>
      <c r="N294" s="217"/>
      <c r="O294" s="217"/>
      <c r="P294" s="218">
        <f>SUM(P295:P310)</f>
        <v>0</v>
      </c>
      <c r="Q294" s="217"/>
      <c r="R294" s="218">
        <f>SUM(R295:R310)</f>
        <v>0</v>
      </c>
      <c r="S294" s="217"/>
      <c r="T294" s="219">
        <f>SUM(T295:T310)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0" t="s">
        <v>84</v>
      </c>
      <c r="AT294" s="221" t="s">
        <v>75</v>
      </c>
      <c r="AU294" s="221" t="s">
        <v>76</v>
      </c>
      <c r="AY294" s="220" t="s">
        <v>157</v>
      </c>
      <c r="BK294" s="222">
        <f>SUM(BK295:BK310)</f>
        <v>0</v>
      </c>
    </row>
    <row r="295" s="2" customFormat="1" ht="49.05" customHeight="1">
      <c r="A295" s="37"/>
      <c r="B295" s="38"/>
      <c r="C295" s="243" t="s">
        <v>887</v>
      </c>
      <c r="D295" s="243" t="s">
        <v>169</v>
      </c>
      <c r="E295" s="244" t="s">
        <v>1207</v>
      </c>
      <c r="F295" s="245" t="s">
        <v>1208</v>
      </c>
      <c r="G295" s="246" t="s">
        <v>176</v>
      </c>
      <c r="H295" s="247">
        <v>1</v>
      </c>
      <c r="I295" s="248"/>
      <c r="J295" s="249">
        <f>ROUND(I295*H295,2)</f>
        <v>0</v>
      </c>
      <c r="K295" s="245" t="s">
        <v>164</v>
      </c>
      <c r="L295" s="250"/>
      <c r="M295" s="251" t="s">
        <v>1</v>
      </c>
      <c r="N295" s="252" t="s">
        <v>41</v>
      </c>
      <c r="O295" s="90"/>
      <c r="P295" s="234">
        <f>O295*H295</f>
        <v>0</v>
      </c>
      <c r="Q295" s="234">
        <v>0</v>
      </c>
      <c r="R295" s="234">
        <f>Q295*H295</f>
        <v>0</v>
      </c>
      <c r="S295" s="234">
        <v>0</v>
      </c>
      <c r="T295" s="235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6" t="s">
        <v>199</v>
      </c>
      <c r="AT295" s="236" t="s">
        <v>169</v>
      </c>
      <c r="AU295" s="236" t="s">
        <v>84</v>
      </c>
      <c r="AY295" s="16" t="s">
        <v>157</v>
      </c>
      <c r="BE295" s="237">
        <f>IF(N295="základní",J295,0)</f>
        <v>0</v>
      </c>
      <c r="BF295" s="237">
        <f>IF(N295="snížená",J295,0)</f>
        <v>0</v>
      </c>
      <c r="BG295" s="237">
        <f>IF(N295="zákl. přenesená",J295,0)</f>
        <v>0</v>
      </c>
      <c r="BH295" s="237">
        <f>IF(N295="sníž. přenesená",J295,0)</f>
        <v>0</v>
      </c>
      <c r="BI295" s="237">
        <f>IF(N295="nulová",J295,0)</f>
        <v>0</v>
      </c>
      <c r="BJ295" s="16" t="s">
        <v>84</v>
      </c>
      <c r="BK295" s="237">
        <f>ROUND(I295*H295,2)</f>
        <v>0</v>
      </c>
      <c r="BL295" s="16" t="s">
        <v>156</v>
      </c>
      <c r="BM295" s="236" t="s">
        <v>1209</v>
      </c>
    </row>
    <row r="296" s="2" customFormat="1">
      <c r="A296" s="37"/>
      <c r="B296" s="38"/>
      <c r="C296" s="39"/>
      <c r="D296" s="238" t="s">
        <v>167</v>
      </c>
      <c r="E296" s="39"/>
      <c r="F296" s="239" t="s">
        <v>1208</v>
      </c>
      <c r="G296" s="39"/>
      <c r="H296" s="39"/>
      <c r="I296" s="240"/>
      <c r="J296" s="39"/>
      <c r="K296" s="39"/>
      <c r="L296" s="43"/>
      <c r="M296" s="241"/>
      <c r="N296" s="242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167</v>
      </c>
      <c r="AU296" s="16" t="s">
        <v>84</v>
      </c>
    </row>
    <row r="297" s="2" customFormat="1" ht="66.75" customHeight="1">
      <c r="A297" s="37"/>
      <c r="B297" s="38"/>
      <c r="C297" s="243" t="s">
        <v>892</v>
      </c>
      <c r="D297" s="243" t="s">
        <v>169</v>
      </c>
      <c r="E297" s="244" t="s">
        <v>909</v>
      </c>
      <c r="F297" s="245" t="s">
        <v>910</v>
      </c>
      <c r="G297" s="246" t="s">
        <v>176</v>
      </c>
      <c r="H297" s="247">
        <v>4</v>
      </c>
      <c r="I297" s="248"/>
      <c r="J297" s="249">
        <f>ROUND(I297*H297,2)</f>
        <v>0</v>
      </c>
      <c r="K297" s="245" t="s">
        <v>164</v>
      </c>
      <c r="L297" s="250"/>
      <c r="M297" s="251" t="s">
        <v>1</v>
      </c>
      <c r="N297" s="252" t="s">
        <v>41</v>
      </c>
      <c r="O297" s="90"/>
      <c r="P297" s="234">
        <f>O297*H297</f>
        <v>0</v>
      </c>
      <c r="Q297" s="234">
        <v>0</v>
      </c>
      <c r="R297" s="234">
        <f>Q297*H297</f>
        <v>0</v>
      </c>
      <c r="S297" s="234">
        <v>0</v>
      </c>
      <c r="T297" s="23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6" t="s">
        <v>199</v>
      </c>
      <c r="AT297" s="236" t="s">
        <v>169</v>
      </c>
      <c r="AU297" s="236" t="s">
        <v>84</v>
      </c>
      <c r="AY297" s="16" t="s">
        <v>157</v>
      </c>
      <c r="BE297" s="237">
        <f>IF(N297="základní",J297,0)</f>
        <v>0</v>
      </c>
      <c r="BF297" s="237">
        <f>IF(N297="snížená",J297,0)</f>
        <v>0</v>
      </c>
      <c r="BG297" s="237">
        <f>IF(N297="zákl. přenesená",J297,0)</f>
        <v>0</v>
      </c>
      <c r="BH297" s="237">
        <f>IF(N297="sníž. přenesená",J297,0)</f>
        <v>0</v>
      </c>
      <c r="BI297" s="237">
        <f>IF(N297="nulová",J297,0)</f>
        <v>0</v>
      </c>
      <c r="BJ297" s="16" t="s">
        <v>84</v>
      </c>
      <c r="BK297" s="237">
        <f>ROUND(I297*H297,2)</f>
        <v>0</v>
      </c>
      <c r="BL297" s="16" t="s">
        <v>156</v>
      </c>
      <c r="BM297" s="236" t="s">
        <v>1210</v>
      </c>
    </row>
    <row r="298" s="2" customFormat="1">
      <c r="A298" s="37"/>
      <c r="B298" s="38"/>
      <c r="C298" s="39"/>
      <c r="D298" s="238" t="s">
        <v>167</v>
      </c>
      <c r="E298" s="39"/>
      <c r="F298" s="239" t="s">
        <v>910</v>
      </c>
      <c r="G298" s="39"/>
      <c r="H298" s="39"/>
      <c r="I298" s="240"/>
      <c r="J298" s="39"/>
      <c r="K298" s="39"/>
      <c r="L298" s="43"/>
      <c r="M298" s="241"/>
      <c r="N298" s="242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167</v>
      </c>
      <c r="AU298" s="16" t="s">
        <v>84</v>
      </c>
    </row>
    <row r="299" s="2" customFormat="1" ht="24.15" customHeight="1">
      <c r="A299" s="37"/>
      <c r="B299" s="38"/>
      <c r="C299" s="243" t="s">
        <v>897</v>
      </c>
      <c r="D299" s="243" t="s">
        <v>169</v>
      </c>
      <c r="E299" s="244" t="s">
        <v>913</v>
      </c>
      <c r="F299" s="245" t="s">
        <v>914</v>
      </c>
      <c r="G299" s="246" t="s">
        <v>176</v>
      </c>
      <c r="H299" s="247">
        <v>1</v>
      </c>
      <c r="I299" s="248"/>
      <c r="J299" s="249">
        <f>ROUND(I299*H299,2)</f>
        <v>0</v>
      </c>
      <c r="K299" s="245" t="s">
        <v>164</v>
      </c>
      <c r="L299" s="250"/>
      <c r="M299" s="251" t="s">
        <v>1</v>
      </c>
      <c r="N299" s="252" t="s">
        <v>41</v>
      </c>
      <c r="O299" s="90"/>
      <c r="P299" s="234">
        <f>O299*H299</f>
        <v>0</v>
      </c>
      <c r="Q299" s="234">
        <v>0</v>
      </c>
      <c r="R299" s="234">
        <f>Q299*H299</f>
        <v>0</v>
      </c>
      <c r="S299" s="234">
        <v>0</v>
      </c>
      <c r="T299" s="23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6" t="s">
        <v>86</v>
      </c>
      <c r="AT299" s="236" t="s">
        <v>169</v>
      </c>
      <c r="AU299" s="236" t="s">
        <v>84</v>
      </c>
      <c r="AY299" s="16" t="s">
        <v>157</v>
      </c>
      <c r="BE299" s="237">
        <f>IF(N299="základní",J299,0)</f>
        <v>0</v>
      </c>
      <c r="BF299" s="237">
        <f>IF(N299="snížená",J299,0)</f>
        <v>0</v>
      </c>
      <c r="BG299" s="237">
        <f>IF(N299="zákl. přenesená",J299,0)</f>
        <v>0</v>
      </c>
      <c r="BH299" s="237">
        <f>IF(N299="sníž. přenesená",J299,0)</f>
        <v>0</v>
      </c>
      <c r="BI299" s="237">
        <f>IF(N299="nulová",J299,0)</f>
        <v>0</v>
      </c>
      <c r="BJ299" s="16" t="s">
        <v>84</v>
      </c>
      <c r="BK299" s="237">
        <f>ROUND(I299*H299,2)</f>
        <v>0</v>
      </c>
      <c r="BL299" s="16" t="s">
        <v>84</v>
      </c>
      <c r="BM299" s="236" t="s">
        <v>1211</v>
      </c>
    </row>
    <row r="300" s="2" customFormat="1">
      <c r="A300" s="37"/>
      <c r="B300" s="38"/>
      <c r="C300" s="39"/>
      <c r="D300" s="238" t="s">
        <v>167</v>
      </c>
      <c r="E300" s="39"/>
      <c r="F300" s="239" t="s">
        <v>914</v>
      </c>
      <c r="G300" s="39"/>
      <c r="H300" s="39"/>
      <c r="I300" s="240"/>
      <c r="J300" s="39"/>
      <c r="K300" s="39"/>
      <c r="L300" s="43"/>
      <c r="M300" s="241"/>
      <c r="N300" s="242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167</v>
      </c>
      <c r="AU300" s="16" t="s">
        <v>84</v>
      </c>
    </row>
    <row r="301" s="2" customFormat="1" ht="24.15" customHeight="1">
      <c r="A301" s="37"/>
      <c r="B301" s="38"/>
      <c r="C301" s="243" t="s">
        <v>904</v>
      </c>
      <c r="D301" s="243" t="s">
        <v>169</v>
      </c>
      <c r="E301" s="244" t="s">
        <v>921</v>
      </c>
      <c r="F301" s="245" t="s">
        <v>922</v>
      </c>
      <c r="G301" s="246" t="s">
        <v>176</v>
      </c>
      <c r="H301" s="247">
        <v>1</v>
      </c>
      <c r="I301" s="248"/>
      <c r="J301" s="249">
        <f>ROUND(I301*H301,2)</f>
        <v>0</v>
      </c>
      <c r="K301" s="245" t="s">
        <v>745</v>
      </c>
      <c r="L301" s="250"/>
      <c r="M301" s="251" t="s">
        <v>1</v>
      </c>
      <c r="N301" s="252" t="s">
        <v>41</v>
      </c>
      <c r="O301" s="90"/>
      <c r="P301" s="234">
        <f>O301*H301</f>
        <v>0</v>
      </c>
      <c r="Q301" s="234">
        <v>0</v>
      </c>
      <c r="R301" s="234">
        <f>Q301*H301</f>
        <v>0</v>
      </c>
      <c r="S301" s="234">
        <v>0</v>
      </c>
      <c r="T301" s="235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6" t="s">
        <v>86</v>
      </c>
      <c r="AT301" s="236" t="s">
        <v>169</v>
      </c>
      <c r="AU301" s="236" t="s">
        <v>84</v>
      </c>
      <c r="AY301" s="16" t="s">
        <v>157</v>
      </c>
      <c r="BE301" s="237">
        <f>IF(N301="základní",J301,0)</f>
        <v>0</v>
      </c>
      <c r="BF301" s="237">
        <f>IF(N301="snížená",J301,0)</f>
        <v>0</v>
      </c>
      <c r="BG301" s="237">
        <f>IF(N301="zákl. přenesená",J301,0)</f>
        <v>0</v>
      </c>
      <c r="BH301" s="237">
        <f>IF(N301="sníž. přenesená",J301,0)</f>
        <v>0</v>
      </c>
      <c r="BI301" s="237">
        <f>IF(N301="nulová",J301,0)</f>
        <v>0</v>
      </c>
      <c r="BJ301" s="16" t="s">
        <v>84</v>
      </c>
      <c r="BK301" s="237">
        <f>ROUND(I301*H301,2)</f>
        <v>0</v>
      </c>
      <c r="BL301" s="16" t="s">
        <v>84</v>
      </c>
      <c r="BM301" s="236" t="s">
        <v>1212</v>
      </c>
    </row>
    <row r="302" s="2" customFormat="1">
      <c r="A302" s="37"/>
      <c r="B302" s="38"/>
      <c r="C302" s="39"/>
      <c r="D302" s="238" t="s">
        <v>167</v>
      </c>
      <c r="E302" s="39"/>
      <c r="F302" s="239" t="s">
        <v>922</v>
      </c>
      <c r="G302" s="39"/>
      <c r="H302" s="39"/>
      <c r="I302" s="240"/>
      <c r="J302" s="39"/>
      <c r="K302" s="39"/>
      <c r="L302" s="43"/>
      <c r="M302" s="241"/>
      <c r="N302" s="242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167</v>
      </c>
      <c r="AU302" s="16" t="s">
        <v>84</v>
      </c>
    </row>
    <row r="303" s="2" customFormat="1" ht="16.5" customHeight="1">
      <c r="A303" s="37"/>
      <c r="B303" s="38"/>
      <c r="C303" s="243" t="s">
        <v>908</v>
      </c>
      <c r="D303" s="243" t="s">
        <v>169</v>
      </c>
      <c r="E303" s="244" t="s">
        <v>917</v>
      </c>
      <c r="F303" s="245" t="s">
        <v>918</v>
      </c>
      <c r="G303" s="246" t="s">
        <v>176</v>
      </c>
      <c r="H303" s="247">
        <v>1</v>
      </c>
      <c r="I303" s="248"/>
      <c r="J303" s="249">
        <f>ROUND(I303*H303,2)</f>
        <v>0</v>
      </c>
      <c r="K303" s="245" t="s">
        <v>164</v>
      </c>
      <c r="L303" s="250"/>
      <c r="M303" s="251" t="s">
        <v>1</v>
      </c>
      <c r="N303" s="252" t="s">
        <v>41</v>
      </c>
      <c r="O303" s="90"/>
      <c r="P303" s="234">
        <f>O303*H303</f>
        <v>0</v>
      </c>
      <c r="Q303" s="234">
        <v>0</v>
      </c>
      <c r="R303" s="234">
        <f>Q303*H303</f>
        <v>0</v>
      </c>
      <c r="S303" s="234">
        <v>0</v>
      </c>
      <c r="T303" s="23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6" t="s">
        <v>86</v>
      </c>
      <c r="AT303" s="236" t="s">
        <v>169</v>
      </c>
      <c r="AU303" s="236" t="s">
        <v>84</v>
      </c>
      <c r="AY303" s="16" t="s">
        <v>157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6" t="s">
        <v>84</v>
      </c>
      <c r="BK303" s="237">
        <f>ROUND(I303*H303,2)</f>
        <v>0</v>
      </c>
      <c r="BL303" s="16" t="s">
        <v>84</v>
      </c>
      <c r="BM303" s="236" t="s">
        <v>1213</v>
      </c>
    </row>
    <row r="304" s="2" customFormat="1">
      <c r="A304" s="37"/>
      <c r="B304" s="38"/>
      <c r="C304" s="39"/>
      <c r="D304" s="238" t="s">
        <v>167</v>
      </c>
      <c r="E304" s="39"/>
      <c r="F304" s="239" t="s">
        <v>918</v>
      </c>
      <c r="G304" s="39"/>
      <c r="H304" s="39"/>
      <c r="I304" s="240"/>
      <c r="J304" s="39"/>
      <c r="K304" s="39"/>
      <c r="L304" s="43"/>
      <c r="M304" s="241"/>
      <c r="N304" s="242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167</v>
      </c>
      <c r="AU304" s="16" t="s">
        <v>84</v>
      </c>
    </row>
    <row r="305" s="2" customFormat="1" ht="16.5" customHeight="1">
      <c r="A305" s="37"/>
      <c r="B305" s="38"/>
      <c r="C305" s="225" t="s">
        <v>912</v>
      </c>
      <c r="D305" s="225" t="s">
        <v>160</v>
      </c>
      <c r="E305" s="226" t="s">
        <v>925</v>
      </c>
      <c r="F305" s="227" t="s">
        <v>926</v>
      </c>
      <c r="G305" s="228" t="s">
        <v>176</v>
      </c>
      <c r="H305" s="229">
        <v>1</v>
      </c>
      <c r="I305" s="230"/>
      <c r="J305" s="231">
        <f>ROUND(I305*H305,2)</f>
        <v>0</v>
      </c>
      <c r="K305" s="227" t="s">
        <v>164</v>
      </c>
      <c r="L305" s="43"/>
      <c r="M305" s="232" t="s">
        <v>1</v>
      </c>
      <c r="N305" s="233" t="s">
        <v>41</v>
      </c>
      <c r="O305" s="90"/>
      <c r="P305" s="234">
        <f>O305*H305</f>
        <v>0</v>
      </c>
      <c r="Q305" s="234">
        <v>0</v>
      </c>
      <c r="R305" s="234">
        <f>Q305*H305</f>
        <v>0</v>
      </c>
      <c r="S305" s="234">
        <v>0</v>
      </c>
      <c r="T305" s="23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6" t="s">
        <v>156</v>
      </c>
      <c r="AT305" s="236" t="s">
        <v>160</v>
      </c>
      <c r="AU305" s="236" t="s">
        <v>84</v>
      </c>
      <c r="AY305" s="16" t="s">
        <v>157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6" t="s">
        <v>84</v>
      </c>
      <c r="BK305" s="237">
        <f>ROUND(I305*H305,2)</f>
        <v>0</v>
      </c>
      <c r="BL305" s="16" t="s">
        <v>156</v>
      </c>
      <c r="BM305" s="236" t="s">
        <v>1214</v>
      </c>
    </row>
    <row r="306" s="2" customFormat="1">
      <c r="A306" s="37"/>
      <c r="B306" s="38"/>
      <c r="C306" s="39"/>
      <c r="D306" s="238" t="s">
        <v>167</v>
      </c>
      <c r="E306" s="39"/>
      <c r="F306" s="239" t="s">
        <v>928</v>
      </c>
      <c r="G306" s="39"/>
      <c r="H306" s="39"/>
      <c r="I306" s="240"/>
      <c r="J306" s="39"/>
      <c r="K306" s="39"/>
      <c r="L306" s="43"/>
      <c r="M306" s="241"/>
      <c r="N306" s="242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167</v>
      </c>
      <c r="AU306" s="16" t="s">
        <v>84</v>
      </c>
    </row>
    <row r="307" s="2" customFormat="1" ht="16.5" customHeight="1">
      <c r="A307" s="37"/>
      <c r="B307" s="38"/>
      <c r="C307" s="225" t="s">
        <v>916</v>
      </c>
      <c r="D307" s="225" t="s">
        <v>160</v>
      </c>
      <c r="E307" s="226" t="s">
        <v>930</v>
      </c>
      <c r="F307" s="227" t="s">
        <v>931</v>
      </c>
      <c r="G307" s="228" t="s">
        <v>176</v>
      </c>
      <c r="H307" s="229">
        <v>1</v>
      </c>
      <c r="I307" s="230"/>
      <c r="J307" s="231">
        <f>ROUND(I307*H307,2)</f>
        <v>0</v>
      </c>
      <c r="K307" s="227" t="s">
        <v>164</v>
      </c>
      <c r="L307" s="43"/>
      <c r="M307" s="232" t="s">
        <v>1</v>
      </c>
      <c r="N307" s="233" t="s">
        <v>41</v>
      </c>
      <c r="O307" s="90"/>
      <c r="P307" s="234">
        <f>O307*H307</f>
        <v>0</v>
      </c>
      <c r="Q307" s="234">
        <v>0</v>
      </c>
      <c r="R307" s="234">
        <f>Q307*H307</f>
        <v>0</v>
      </c>
      <c r="S307" s="234">
        <v>0</v>
      </c>
      <c r="T307" s="23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6" t="s">
        <v>84</v>
      </c>
      <c r="AT307" s="236" t="s">
        <v>160</v>
      </c>
      <c r="AU307" s="236" t="s">
        <v>84</v>
      </c>
      <c r="AY307" s="16" t="s">
        <v>157</v>
      </c>
      <c r="BE307" s="237">
        <f>IF(N307="základní",J307,0)</f>
        <v>0</v>
      </c>
      <c r="BF307" s="237">
        <f>IF(N307="snížená",J307,0)</f>
        <v>0</v>
      </c>
      <c r="BG307" s="237">
        <f>IF(N307="zákl. přenesená",J307,0)</f>
        <v>0</v>
      </c>
      <c r="BH307" s="237">
        <f>IF(N307="sníž. přenesená",J307,0)</f>
        <v>0</v>
      </c>
      <c r="BI307" s="237">
        <f>IF(N307="nulová",J307,0)</f>
        <v>0</v>
      </c>
      <c r="BJ307" s="16" t="s">
        <v>84</v>
      </c>
      <c r="BK307" s="237">
        <f>ROUND(I307*H307,2)</f>
        <v>0</v>
      </c>
      <c r="BL307" s="16" t="s">
        <v>84</v>
      </c>
      <c r="BM307" s="236" t="s">
        <v>1215</v>
      </c>
    </row>
    <row r="308" s="2" customFormat="1">
      <c r="A308" s="37"/>
      <c r="B308" s="38"/>
      <c r="C308" s="39"/>
      <c r="D308" s="238" t="s">
        <v>167</v>
      </c>
      <c r="E308" s="39"/>
      <c r="F308" s="239" t="s">
        <v>933</v>
      </c>
      <c r="G308" s="39"/>
      <c r="H308" s="39"/>
      <c r="I308" s="240"/>
      <c r="J308" s="39"/>
      <c r="K308" s="39"/>
      <c r="L308" s="43"/>
      <c r="M308" s="241"/>
      <c r="N308" s="242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167</v>
      </c>
      <c r="AU308" s="16" t="s">
        <v>84</v>
      </c>
    </row>
    <row r="309" s="2" customFormat="1" ht="21.75" customHeight="1">
      <c r="A309" s="37"/>
      <c r="B309" s="38"/>
      <c r="C309" s="225" t="s">
        <v>920</v>
      </c>
      <c r="D309" s="225" t="s">
        <v>160</v>
      </c>
      <c r="E309" s="226" t="s">
        <v>935</v>
      </c>
      <c r="F309" s="227" t="s">
        <v>936</v>
      </c>
      <c r="G309" s="228" t="s">
        <v>176</v>
      </c>
      <c r="H309" s="229">
        <v>1</v>
      </c>
      <c r="I309" s="230"/>
      <c r="J309" s="231">
        <f>ROUND(I309*H309,2)</f>
        <v>0</v>
      </c>
      <c r="K309" s="227" t="s">
        <v>354</v>
      </c>
      <c r="L309" s="43"/>
      <c r="M309" s="232" t="s">
        <v>1</v>
      </c>
      <c r="N309" s="233" t="s">
        <v>41</v>
      </c>
      <c r="O309" s="90"/>
      <c r="P309" s="234">
        <f>O309*H309</f>
        <v>0</v>
      </c>
      <c r="Q309" s="234">
        <v>0</v>
      </c>
      <c r="R309" s="234">
        <f>Q309*H309</f>
        <v>0</v>
      </c>
      <c r="S309" s="234">
        <v>0</v>
      </c>
      <c r="T309" s="23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6" t="s">
        <v>84</v>
      </c>
      <c r="AT309" s="236" t="s">
        <v>160</v>
      </c>
      <c r="AU309" s="236" t="s">
        <v>84</v>
      </c>
      <c r="AY309" s="16" t="s">
        <v>157</v>
      </c>
      <c r="BE309" s="237">
        <f>IF(N309="základní",J309,0)</f>
        <v>0</v>
      </c>
      <c r="BF309" s="237">
        <f>IF(N309="snížená",J309,0)</f>
        <v>0</v>
      </c>
      <c r="BG309" s="237">
        <f>IF(N309="zákl. přenesená",J309,0)</f>
        <v>0</v>
      </c>
      <c r="BH309" s="237">
        <f>IF(N309="sníž. přenesená",J309,0)</f>
        <v>0</v>
      </c>
      <c r="BI309" s="237">
        <f>IF(N309="nulová",J309,0)</f>
        <v>0</v>
      </c>
      <c r="BJ309" s="16" t="s">
        <v>84</v>
      </c>
      <c r="BK309" s="237">
        <f>ROUND(I309*H309,2)</f>
        <v>0</v>
      </c>
      <c r="BL309" s="16" t="s">
        <v>84</v>
      </c>
      <c r="BM309" s="236" t="s">
        <v>1216</v>
      </c>
    </row>
    <row r="310" s="2" customFormat="1">
      <c r="A310" s="37"/>
      <c r="B310" s="38"/>
      <c r="C310" s="39"/>
      <c r="D310" s="238" t="s">
        <v>167</v>
      </c>
      <c r="E310" s="39"/>
      <c r="F310" s="239" t="s">
        <v>938</v>
      </c>
      <c r="G310" s="39"/>
      <c r="H310" s="39"/>
      <c r="I310" s="240"/>
      <c r="J310" s="39"/>
      <c r="K310" s="39"/>
      <c r="L310" s="43"/>
      <c r="M310" s="241"/>
      <c r="N310" s="242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167</v>
      </c>
      <c r="AU310" s="16" t="s">
        <v>84</v>
      </c>
    </row>
    <row r="311" s="12" customFormat="1" ht="25.92" customHeight="1">
      <c r="A311" s="12"/>
      <c r="B311" s="209"/>
      <c r="C311" s="210"/>
      <c r="D311" s="211" t="s">
        <v>75</v>
      </c>
      <c r="E311" s="212" t="s">
        <v>812</v>
      </c>
      <c r="F311" s="212" t="s">
        <v>813</v>
      </c>
      <c r="G311" s="210"/>
      <c r="H311" s="210"/>
      <c r="I311" s="213"/>
      <c r="J311" s="214">
        <f>BK311</f>
        <v>0</v>
      </c>
      <c r="K311" s="210"/>
      <c r="L311" s="215"/>
      <c r="M311" s="216"/>
      <c r="N311" s="217"/>
      <c r="O311" s="217"/>
      <c r="P311" s="218">
        <f>SUM(P312:P355)</f>
        <v>0</v>
      </c>
      <c r="Q311" s="217"/>
      <c r="R311" s="218">
        <f>SUM(R312:R355)</f>
        <v>0</v>
      </c>
      <c r="S311" s="217"/>
      <c r="T311" s="219">
        <f>SUM(T312:T355)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0" t="s">
        <v>84</v>
      </c>
      <c r="AT311" s="221" t="s">
        <v>75</v>
      </c>
      <c r="AU311" s="221" t="s">
        <v>76</v>
      </c>
      <c r="AY311" s="220" t="s">
        <v>157</v>
      </c>
      <c r="BK311" s="222">
        <f>SUM(BK312:BK355)</f>
        <v>0</v>
      </c>
    </row>
    <row r="312" s="2" customFormat="1" ht="37.8" customHeight="1">
      <c r="A312" s="37"/>
      <c r="B312" s="38"/>
      <c r="C312" s="243" t="s">
        <v>924</v>
      </c>
      <c r="D312" s="243" t="s">
        <v>169</v>
      </c>
      <c r="E312" s="244" t="s">
        <v>815</v>
      </c>
      <c r="F312" s="245" t="s">
        <v>816</v>
      </c>
      <c r="G312" s="246" t="s">
        <v>817</v>
      </c>
      <c r="H312" s="247">
        <v>1</v>
      </c>
      <c r="I312" s="248"/>
      <c r="J312" s="249">
        <f>ROUND(I312*H312,2)</f>
        <v>0</v>
      </c>
      <c r="K312" s="245" t="s">
        <v>1</v>
      </c>
      <c r="L312" s="250"/>
      <c r="M312" s="251" t="s">
        <v>1</v>
      </c>
      <c r="N312" s="252" t="s">
        <v>41</v>
      </c>
      <c r="O312" s="90"/>
      <c r="P312" s="234">
        <f>O312*H312</f>
        <v>0</v>
      </c>
      <c r="Q312" s="234">
        <v>0</v>
      </c>
      <c r="R312" s="234">
        <f>Q312*H312</f>
        <v>0</v>
      </c>
      <c r="S312" s="234">
        <v>0</v>
      </c>
      <c r="T312" s="23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6" t="s">
        <v>86</v>
      </c>
      <c r="AT312" s="236" t="s">
        <v>169</v>
      </c>
      <c r="AU312" s="236" t="s">
        <v>84</v>
      </c>
      <c r="AY312" s="16" t="s">
        <v>157</v>
      </c>
      <c r="BE312" s="237">
        <f>IF(N312="základní",J312,0)</f>
        <v>0</v>
      </c>
      <c r="BF312" s="237">
        <f>IF(N312="snížená",J312,0)</f>
        <v>0</v>
      </c>
      <c r="BG312" s="237">
        <f>IF(N312="zákl. přenesená",J312,0)</f>
        <v>0</v>
      </c>
      <c r="BH312" s="237">
        <f>IF(N312="sníž. přenesená",J312,0)</f>
        <v>0</v>
      </c>
      <c r="BI312" s="237">
        <f>IF(N312="nulová",J312,0)</f>
        <v>0</v>
      </c>
      <c r="BJ312" s="16" t="s">
        <v>84</v>
      </c>
      <c r="BK312" s="237">
        <f>ROUND(I312*H312,2)</f>
        <v>0</v>
      </c>
      <c r="BL312" s="16" t="s">
        <v>84</v>
      </c>
      <c r="BM312" s="236" t="s">
        <v>1217</v>
      </c>
    </row>
    <row r="313" s="2" customFormat="1">
      <c r="A313" s="37"/>
      <c r="B313" s="38"/>
      <c r="C313" s="39"/>
      <c r="D313" s="238" t="s">
        <v>167</v>
      </c>
      <c r="E313" s="39"/>
      <c r="F313" s="239" t="s">
        <v>819</v>
      </c>
      <c r="G313" s="39"/>
      <c r="H313" s="39"/>
      <c r="I313" s="240"/>
      <c r="J313" s="39"/>
      <c r="K313" s="39"/>
      <c r="L313" s="43"/>
      <c r="M313" s="241"/>
      <c r="N313" s="242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167</v>
      </c>
      <c r="AU313" s="16" t="s">
        <v>84</v>
      </c>
    </row>
    <row r="314" s="2" customFormat="1" ht="16.5" customHeight="1">
      <c r="A314" s="37"/>
      <c r="B314" s="38"/>
      <c r="C314" s="243" t="s">
        <v>939</v>
      </c>
      <c r="D314" s="243" t="s">
        <v>169</v>
      </c>
      <c r="E314" s="244" t="s">
        <v>820</v>
      </c>
      <c r="F314" s="245" t="s">
        <v>821</v>
      </c>
      <c r="G314" s="246" t="s">
        <v>176</v>
      </c>
      <c r="H314" s="247">
        <v>1</v>
      </c>
      <c r="I314" s="248"/>
      <c r="J314" s="249">
        <f>ROUND(I314*H314,2)</f>
        <v>0</v>
      </c>
      <c r="K314" s="245" t="s">
        <v>1</v>
      </c>
      <c r="L314" s="250"/>
      <c r="M314" s="251" t="s">
        <v>1</v>
      </c>
      <c r="N314" s="252" t="s">
        <v>41</v>
      </c>
      <c r="O314" s="90"/>
      <c r="P314" s="234">
        <f>O314*H314</f>
        <v>0</v>
      </c>
      <c r="Q314" s="234">
        <v>0</v>
      </c>
      <c r="R314" s="234">
        <f>Q314*H314</f>
        <v>0</v>
      </c>
      <c r="S314" s="234">
        <v>0</v>
      </c>
      <c r="T314" s="23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6" t="s">
        <v>86</v>
      </c>
      <c r="AT314" s="236" t="s">
        <v>169</v>
      </c>
      <c r="AU314" s="236" t="s">
        <v>84</v>
      </c>
      <c r="AY314" s="16" t="s">
        <v>157</v>
      </c>
      <c r="BE314" s="237">
        <f>IF(N314="základní",J314,0)</f>
        <v>0</v>
      </c>
      <c r="BF314" s="237">
        <f>IF(N314="snížená",J314,0)</f>
        <v>0</v>
      </c>
      <c r="BG314" s="237">
        <f>IF(N314="zákl. přenesená",J314,0)</f>
        <v>0</v>
      </c>
      <c r="BH314" s="237">
        <f>IF(N314="sníž. přenesená",J314,0)</f>
        <v>0</v>
      </c>
      <c r="BI314" s="237">
        <f>IF(N314="nulová",J314,0)</f>
        <v>0</v>
      </c>
      <c r="BJ314" s="16" t="s">
        <v>84</v>
      </c>
      <c r="BK314" s="237">
        <f>ROUND(I314*H314,2)</f>
        <v>0</v>
      </c>
      <c r="BL314" s="16" t="s">
        <v>84</v>
      </c>
      <c r="BM314" s="236" t="s">
        <v>1218</v>
      </c>
    </row>
    <row r="315" s="2" customFormat="1">
      <c r="A315" s="37"/>
      <c r="B315" s="38"/>
      <c r="C315" s="39"/>
      <c r="D315" s="238" t="s">
        <v>167</v>
      </c>
      <c r="E315" s="39"/>
      <c r="F315" s="239" t="s">
        <v>823</v>
      </c>
      <c r="G315" s="39"/>
      <c r="H315" s="39"/>
      <c r="I315" s="240"/>
      <c r="J315" s="39"/>
      <c r="K315" s="39"/>
      <c r="L315" s="43"/>
      <c r="M315" s="241"/>
      <c r="N315" s="242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167</v>
      </c>
      <c r="AU315" s="16" t="s">
        <v>84</v>
      </c>
    </row>
    <row r="316" s="2" customFormat="1" ht="24.15" customHeight="1">
      <c r="A316" s="37"/>
      <c r="B316" s="38"/>
      <c r="C316" s="243" t="s">
        <v>944</v>
      </c>
      <c r="D316" s="243" t="s">
        <v>169</v>
      </c>
      <c r="E316" s="244" t="s">
        <v>830</v>
      </c>
      <c r="F316" s="245" t="s">
        <v>831</v>
      </c>
      <c r="G316" s="246" t="s">
        <v>176</v>
      </c>
      <c r="H316" s="247">
        <v>2</v>
      </c>
      <c r="I316" s="248"/>
      <c r="J316" s="249">
        <f>ROUND(I316*H316,2)</f>
        <v>0</v>
      </c>
      <c r="K316" s="245" t="s">
        <v>745</v>
      </c>
      <c r="L316" s="250"/>
      <c r="M316" s="251" t="s">
        <v>1</v>
      </c>
      <c r="N316" s="252" t="s">
        <v>41</v>
      </c>
      <c r="O316" s="90"/>
      <c r="P316" s="234">
        <f>O316*H316</f>
        <v>0</v>
      </c>
      <c r="Q316" s="234">
        <v>0</v>
      </c>
      <c r="R316" s="234">
        <f>Q316*H316</f>
        <v>0</v>
      </c>
      <c r="S316" s="234">
        <v>0</v>
      </c>
      <c r="T316" s="23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6" t="s">
        <v>86</v>
      </c>
      <c r="AT316" s="236" t="s">
        <v>169</v>
      </c>
      <c r="AU316" s="236" t="s">
        <v>84</v>
      </c>
      <c r="AY316" s="16" t="s">
        <v>157</v>
      </c>
      <c r="BE316" s="237">
        <f>IF(N316="základní",J316,0)</f>
        <v>0</v>
      </c>
      <c r="BF316" s="237">
        <f>IF(N316="snížená",J316,0)</f>
        <v>0</v>
      </c>
      <c r="BG316" s="237">
        <f>IF(N316="zákl. přenesená",J316,0)</f>
        <v>0</v>
      </c>
      <c r="BH316" s="237">
        <f>IF(N316="sníž. přenesená",J316,0)</f>
        <v>0</v>
      </c>
      <c r="BI316" s="237">
        <f>IF(N316="nulová",J316,0)</f>
        <v>0</v>
      </c>
      <c r="BJ316" s="16" t="s">
        <v>84</v>
      </c>
      <c r="BK316" s="237">
        <f>ROUND(I316*H316,2)</f>
        <v>0</v>
      </c>
      <c r="BL316" s="16" t="s">
        <v>84</v>
      </c>
      <c r="BM316" s="236" t="s">
        <v>1219</v>
      </c>
    </row>
    <row r="317" s="2" customFormat="1">
      <c r="A317" s="37"/>
      <c r="B317" s="38"/>
      <c r="C317" s="39"/>
      <c r="D317" s="238" t="s">
        <v>167</v>
      </c>
      <c r="E317" s="39"/>
      <c r="F317" s="239" t="s">
        <v>831</v>
      </c>
      <c r="G317" s="39"/>
      <c r="H317" s="39"/>
      <c r="I317" s="240"/>
      <c r="J317" s="39"/>
      <c r="K317" s="39"/>
      <c r="L317" s="43"/>
      <c r="M317" s="241"/>
      <c r="N317" s="242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167</v>
      </c>
      <c r="AU317" s="16" t="s">
        <v>84</v>
      </c>
    </row>
    <row r="318" s="2" customFormat="1" ht="16.5" customHeight="1">
      <c r="A318" s="37"/>
      <c r="B318" s="38"/>
      <c r="C318" s="243" t="s">
        <v>949</v>
      </c>
      <c r="D318" s="243" t="s">
        <v>169</v>
      </c>
      <c r="E318" s="244" t="s">
        <v>825</v>
      </c>
      <c r="F318" s="245" t="s">
        <v>826</v>
      </c>
      <c r="G318" s="246" t="s">
        <v>176</v>
      </c>
      <c r="H318" s="247">
        <v>1</v>
      </c>
      <c r="I318" s="248"/>
      <c r="J318" s="249">
        <f>ROUND(I318*H318,2)</f>
        <v>0</v>
      </c>
      <c r="K318" s="245" t="s">
        <v>1</v>
      </c>
      <c r="L318" s="250"/>
      <c r="M318" s="251" t="s">
        <v>1</v>
      </c>
      <c r="N318" s="252" t="s">
        <v>41</v>
      </c>
      <c r="O318" s="90"/>
      <c r="P318" s="234">
        <f>O318*H318</f>
        <v>0</v>
      </c>
      <c r="Q318" s="234">
        <v>0</v>
      </c>
      <c r="R318" s="234">
        <f>Q318*H318</f>
        <v>0</v>
      </c>
      <c r="S318" s="234">
        <v>0</v>
      </c>
      <c r="T318" s="235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6" t="s">
        <v>86</v>
      </c>
      <c r="AT318" s="236" t="s">
        <v>169</v>
      </c>
      <c r="AU318" s="236" t="s">
        <v>84</v>
      </c>
      <c r="AY318" s="16" t="s">
        <v>157</v>
      </c>
      <c r="BE318" s="237">
        <f>IF(N318="základní",J318,0)</f>
        <v>0</v>
      </c>
      <c r="BF318" s="237">
        <f>IF(N318="snížená",J318,0)</f>
        <v>0</v>
      </c>
      <c r="BG318" s="237">
        <f>IF(N318="zákl. přenesená",J318,0)</f>
        <v>0</v>
      </c>
      <c r="BH318" s="237">
        <f>IF(N318="sníž. přenesená",J318,0)</f>
        <v>0</v>
      </c>
      <c r="BI318" s="237">
        <f>IF(N318="nulová",J318,0)</f>
        <v>0</v>
      </c>
      <c r="BJ318" s="16" t="s">
        <v>84</v>
      </c>
      <c r="BK318" s="237">
        <f>ROUND(I318*H318,2)</f>
        <v>0</v>
      </c>
      <c r="BL318" s="16" t="s">
        <v>84</v>
      </c>
      <c r="BM318" s="236" t="s">
        <v>1220</v>
      </c>
    </row>
    <row r="319" s="2" customFormat="1">
      <c r="A319" s="37"/>
      <c r="B319" s="38"/>
      <c r="C319" s="39"/>
      <c r="D319" s="238" t="s">
        <v>167</v>
      </c>
      <c r="E319" s="39"/>
      <c r="F319" s="239" t="s">
        <v>828</v>
      </c>
      <c r="G319" s="39"/>
      <c r="H319" s="39"/>
      <c r="I319" s="240"/>
      <c r="J319" s="39"/>
      <c r="K319" s="39"/>
      <c r="L319" s="43"/>
      <c r="M319" s="241"/>
      <c r="N319" s="242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167</v>
      </c>
      <c r="AU319" s="16" t="s">
        <v>84</v>
      </c>
    </row>
    <row r="320" s="2" customFormat="1" ht="16.5" customHeight="1">
      <c r="A320" s="37"/>
      <c r="B320" s="38"/>
      <c r="C320" s="243" t="s">
        <v>954</v>
      </c>
      <c r="D320" s="243" t="s">
        <v>169</v>
      </c>
      <c r="E320" s="244" t="s">
        <v>838</v>
      </c>
      <c r="F320" s="245" t="s">
        <v>839</v>
      </c>
      <c r="G320" s="246" t="s">
        <v>176</v>
      </c>
      <c r="H320" s="247">
        <v>1</v>
      </c>
      <c r="I320" s="248"/>
      <c r="J320" s="249">
        <f>ROUND(I320*H320,2)</f>
        <v>0</v>
      </c>
      <c r="K320" s="245" t="s">
        <v>1</v>
      </c>
      <c r="L320" s="250"/>
      <c r="M320" s="251" t="s">
        <v>1</v>
      </c>
      <c r="N320" s="252" t="s">
        <v>41</v>
      </c>
      <c r="O320" s="90"/>
      <c r="P320" s="234">
        <f>O320*H320</f>
        <v>0</v>
      </c>
      <c r="Q320" s="234">
        <v>0</v>
      </c>
      <c r="R320" s="234">
        <f>Q320*H320</f>
        <v>0</v>
      </c>
      <c r="S320" s="234">
        <v>0</v>
      </c>
      <c r="T320" s="23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6" t="s">
        <v>86</v>
      </c>
      <c r="AT320" s="236" t="s">
        <v>169</v>
      </c>
      <c r="AU320" s="236" t="s">
        <v>84</v>
      </c>
      <c r="AY320" s="16" t="s">
        <v>157</v>
      </c>
      <c r="BE320" s="237">
        <f>IF(N320="základní",J320,0)</f>
        <v>0</v>
      </c>
      <c r="BF320" s="237">
        <f>IF(N320="snížená",J320,0)</f>
        <v>0</v>
      </c>
      <c r="BG320" s="237">
        <f>IF(N320="zákl. přenesená",J320,0)</f>
        <v>0</v>
      </c>
      <c r="BH320" s="237">
        <f>IF(N320="sníž. přenesená",J320,0)</f>
        <v>0</v>
      </c>
      <c r="BI320" s="237">
        <f>IF(N320="nulová",J320,0)</f>
        <v>0</v>
      </c>
      <c r="BJ320" s="16" t="s">
        <v>84</v>
      </c>
      <c r="BK320" s="237">
        <f>ROUND(I320*H320,2)</f>
        <v>0</v>
      </c>
      <c r="BL320" s="16" t="s">
        <v>84</v>
      </c>
      <c r="BM320" s="236" t="s">
        <v>1221</v>
      </c>
    </row>
    <row r="321" s="2" customFormat="1">
      <c r="A321" s="37"/>
      <c r="B321" s="38"/>
      <c r="C321" s="39"/>
      <c r="D321" s="238" t="s">
        <v>167</v>
      </c>
      <c r="E321" s="39"/>
      <c r="F321" s="239" t="s">
        <v>841</v>
      </c>
      <c r="G321" s="39"/>
      <c r="H321" s="39"/>
      <c r="I321" s="240"/>
      <c r="J321" s="39"/>
      <c r="K321" s="39"/>
      <c r="L321" s="43"/>
      <c r="M321" s="241"/>
      <c r="N321" s="242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167</v>
      </c>
      <c r="AU321" s="16" t="s">
        <v>84</v>
      </c>
    </row>
    <row r="322" s="2" customFormat="1" ht="16.5" customHeight="1">
      <c r="A322" s="37"/>
      <c r="B322" s="38"/>
      <c r="C322" s="243" t="s">
        <v>959</v>
      </c>
      <c r="D322" s="243" t="s">
        <v>169</v>
      </c>
      <c r="E322" s="244" t="s">
        <v>843</v>
      </c>
      <c r="F322" s="245" t="s">
        <v>844</v>
      </c>
      <c r="G322" s="246" t="s">
        <v>176</v>
      </c>
      <c r="H322" s="247">
        <v>1</v>
      </c>
      <c r="I322" s="248"/>
      <c r="J322" s="249">
        <f>ROUND(I322*H322,2)</f>
        <v>0</v>
      </c>
      <c r="K322" s="245" t="s">
        <v>1</v>
      </c>
      <c r="L322" s="250"/>
      <c r="M322" s="251" t="s">
        <v>1</v>
      </c>
      <c r="N322" s="252" t="s">
        <v>41</v>
      </c>
      <c r="O322" s="90"/>
      <c r="P322" s="234">
        <f>O322*H322</f>
        <v>0</v>
      </c>
      <c r="Q322" s="234">
        <v>0</v>
      </c>
      <c r="R322" s="234">
        <f>Q322*H322</f>
        <v>0</v>
      </c>
      <c r="S322" s="234">
        <v>0</v>
      </c>
      <c r="T322" s="23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6" t="s">
        <v>86</v>
      </c>
      <c r="AT322" s="236" t="s">
        <v>169</v>
      </c>
      <c r="AU322" s="236" t="s">
        <v>84</v>
      </c>
      <c r="AY322" s="16" t="s">
        <v>157</v>
      </c>
      <c r="BE322" s="237">
        <f>IF(N322="základní",J322,0)</f>
        <v>0</v>
      </c>
      <c r="BF322" s="237">
        <f>IF(N322="snížená",J322,0)</f>
        <v>0</v>
      </c>
      <c r="BG322" s="237">
        <f>IF(N322="zákl. přenesená",J322,0)</f>
        <v>0</v>
      </c>
      <c r="BH322" s="237">
        <f>IF(N322="sníž. přenesená",J322,0)</f>
        <v>0</v>
      </c>
      <c r="BI322" s="237">
        <f>IF(N322="nulová",J322,0)</f>
        <v>0</v>
      </c>
      <c r="BJ322" s="16" t="s">
        <v>84</v>
      </c>
      <c r="BK322" s="237">
        <f>ROUND(I322*H322,2)</f>
        <v>0</v>
      </c>
      <c r="BL322" s="16" t="s">
        <v>84</v>
      </c>
      <c r="BM322" s="236" t="s">
        <v>1222</v>
      </c>
    </row>
    <row r="323" s="2" customFormat="1">
      <c r="A323" s="37"/>
      <c r="B323" s="38"/>
      <c r="C323" s="39"/>
      <c r="D323" s="238" t="s">
        <v>167</v>
      </c>
      <c r="E323" s="39"/>
      <c r="F323" s="239" t="s">
        <v>846</v>
      </c>
      <c r="G323" s="39"/>
      <c r="H323" s="39"/>
      <c r="I323" s="240"/>
      <c r="J323" s="39"/>
      <c r="K323" s="39"/>
      <c r="L323" s="43"/>
      <c r="M323" s="241"/>
      <c r="N323" s="242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167</v>
      </c>
      <c r="AU323" s="16" t="s">
        <v>84</v>
      </c>
    </row>
    <row r="324" s="2" customFormat="1" ht="33" customHeight="1">
      <c r="A324" s="37"/>
      <c r="B324" s="38"/>
      <c r="C324" s="243" t="s">
        <v>964</v>
      </c>
      <c r="D324" s="243" t="s">
        <v>169</v>
      </c>
      <c r="E324" s="244" t="s">
        <v>848</v>
      </c>
      <c r="F324" s="245" t="s">
        <v>849</v>
      </c>
      <c r="G324" s="246" t="s">
        <v>176</v>
      </c>
      <c r="H324" s="247">
        <v>1</v>
      </c>
      <c r="I324" s="248"/>
      <c r="J324" s="249">
        <f>ROUND(I324*H324,2)</f>
        <v>0</v>
      </c>
      <c r="K324" s="245" t="s">
        <v>164</v>
      </c>
      <c r="L324" s="250"/>
      <c r="M324" s="251" t="s">
        <v>1</v>
      </c>
      <c r="N324" s="252" t="s">
        <v>41</v>
      </c>
      <c r="O324" s="90"/>
      <c r="P324" s="234">
        <f>O324*H324</f>
        <v>0</v>
      </c>
      <c r="Q324" s="234">
        <v>0</v>
      </c>
      <c r="R324" s="234">
        <f>Q324*H324</f>
        <v>0</v>
      </c>
      <c r="S324" s="234">
        <v>0</v>
      </c>
      <c r="T324" s="23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6" t="s">
        <v>86</v>
      </c>
      <c r="AT324" s="236" t="s">
        <v>169</v>
      </c>
      <c r="AU324" s="236" t="s">
        <v>84</v>
      </c>
      <c r="AY324" s="16" t="s">
        <v>157</v>
      </c>
      <c r="BE324" s="237">
        <f>IF(N324="základní",J324,0)</f>
        <v>0</v>
      </c>
      <c r="BF324" s="237">
        <f>IF(N324="snížená",J324,0)</f>
        <v>0</v>
      </c>
      <c r="BG324" s="237">
        <f>IF(N324="zákl. přenesená",J324,0)</f>
        <v>0</v>
      </c>
      <c r="BH324" s="237">
        <f>IF(N324="sníž. přenesená",J324,0)</f>
        <v>0</v>
      </c>
      <c r="BI324" s="237">
        <f>IF(N324="nulová",J324,0)</f>
        <v>0</v>
      </c>
      <c r="BJ324" s="16" t="s">
        <v>84</v>
      </c>
      <c r="BK324" s="237">
        <f>ROUND(I324*H324,2)</f>
        <v>0</v>
      </c>
      <c r="BL324" s="16" t="s">
        <v>84</v>
      </c>
      <c r="BM324" s="236" t="s">
        <v>1223</v>
      </c>
    </row>
    <row r="325" s="2" customFormat="1">
      <c r="A325" s="37"/>
      <c r="B325" s="38"/>
      <c r="C325" s="39"/>
      <c r="D325" s="238" t="s">
        <v>167</v>
      </c>
      <c r="E325" s="39"/>
      <c r="F325" s="239" t="s">
        <v>849</v>
      </c>
      <c r="G325" s="39"/>
      <c r="H325" s="39"/>
      <c r="I325" s="240"/>
      <c r="J325" s="39"/>
      <c r="K325" s="39"/>
      <c r="L325" s="43"/>
      <c r="M325" s="241"/>
      <c r="N325" s="242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167</v>
      </c>
      <c r="AU325" s="16" t="s">
        <v>84</v>
      </c>
    </row>
    <row r="326" s="2" customFormat="1" ht="33" customHeight="1">
      <c r="A326" s="37"/>
      <c r="B326" s="38"/>
      <c r="C326" s="243" t="s">
        <v>969</v>
      </c>
      <c r="D326" s="243" t="s">
        <v>169</v>
      </c>
      <c r="E326" s="244" t="s">
        <v>852</v>
      </c>
      <c r="F326" s="245" t="s">
        <v>853</v>
      </c>
      <c r="G326" s="246" t="s">
        <v>176</v>
      </c>
      <c r="H326" s="247">
        <v>1</v>
      </c>
      <c r="I326" s="248"/>
      <c r="J326" s="249">
        <f>ROUND(I326*H326,2)</f>
        <v>0</v>
      </c>
      <c r="K326" s="245" t="s">
        <v>164</v>
      </c>
      <c r="L326" s="250"/>
      <c r="M326" s="251" t="s">
        <v>1</v>
      </c>
      <c r="N326" s="252" t="s">
        <v>41</v>
      </c>
      <c r="O326" s="90"/>
      <c r="P326" s="234">
        <f>O326*H326</f>
        <v>0</v>
      </c>
      <c r="Q326" s="234">
        <v>0</v>
      </c>
      <c r="R326" s="234">
        <f>Q326*H326</f>
        <v>0</v>
      </c>
      <c r="S326" s="234">
        <v>0</v>
      </c>
      <c r="T326" s="23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6" t="s">
        <v>86</v>
      </c>
      <c r="AT326" s="236" t="s">
        <v>169</v>
      </c>
      <c r="AU326" s="236" t="s">
        <v>84</v>
      </c>
      <c r="AY326" s="16" t="s">
        <v>157</v>
      </c>
      <c r="BE326" s="237">
        <f>IF(N326="základní",J326,0)</f>
        <v>0</v>
      </c>
      <c r="BF326" s="237">
        <f>IF(N326="snížená",J326,0)</f>
        <v>0</v>
      </c>
      <c r="BG326" s="237">
        <f>IF(N326="zákl. přenesená",J326,0)</f>
        <v>0</v>
      </c>
      <c r="BH326" s="237">
        <f>IF(N326="sníž. přenesená",J326,0)</f>
        <v>0</v>
      </c>
      <c r="BI326" s="237">
        <f>IF(N326="nulová",J326,0)</f>
        <v>0</v>
      </c>
      <c r="BJ326" s="16" t="s">
        <v>84</v>
      </c>
      <c r="BK326" s="237">
        <f>ROUND(I326*H326,2)</f>
        <v>0</v>
      </c>
      <c r="BL326" s="16" t="s">
        <v>84</v>
      </c>
      <c r="BM326" s="236" t="s">
        <v>1224</v>
      </c>
    </row>
    <row r="327" s="2" customFormat="1">
      <c r="A327" s="37"/>
      <c r="B327" s="38"/>
      <c r="C327" s="39"/>
      <c r="D327" s="238" t="s">
        <v>167</v>
      </c>
      <c r="E327" s="39"/>
      <c r="F327" s="239" t="s">
        <v>853</v>
      </c>
      <c r="G327" s="39"/>
      <c r="H327" s="39"/>
      <c r="I327" s="240"/>
      <c r="J327" s="39"/>
      <c r="K327" s="39"/>
      <c r="L327" s="43"/>
      <c r="M327" s="241"/>
      <c r="N327" s="242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167</v>
      </c>
      <c r="AU327" s="16" t="s">
        <v>84</v>
      </c>
    </row>
    <row r="328" s="2" customFormat="1" ht="33" customHeight="1">
      <c r="A328" s="37"/>
      <c r="B328" s="38"/>
      <c r="C328" s="243" t="s">
        <v>974</v>
      </c>
      <c r="D328" s="243" t="s">
        <v>169</v>
      </c>
      <c r="E328" s="244" t="s">
        <v>856</v>
      </c>
      <c r="F328" s="245" t="s">
        <v>857</v>
      </c>
      <c r="G328" s="246" t="s">
        <v>176</v>
      </c>
      <c r="H328" s="247">
        <v>1</v>
      </c>
      <c r="I328" s="248"/>
      <c r="J328" s="249">
        <f>ROUND(I328*H328,2)</f>
        <v>0</v>
      </c>
      <c r="K328" s="245" t="s">
        <v>164</v>
      </c>
      <c r="L328" s="250"/>
      <c r="M328" s="251" t="s">
        <v>1</v>
      </c>
      <c r="N328" s="252" t="s">
        <v>41</v>
      </c>
      <c r="O328" s="90"/>
      <c r="P328" s="234">
        <f>O328*H328</f>
        <v>0</v>
      </c>
      <c r="Q328" s="234">
        <v>0</v>
      </c>
      <c r="R328" s="234">
        <f>Q328*H328</f>
        <v>0</v>
      </c>
      <c r="S328" s="234">
        <v>0</v>
      </c>
      <c r="T328" s="235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6" t="s">
        <v>86</v>
      </c>
      <c r="AT328" s="236" t="s">
        <v>169</v>
      </c>
      <c r="AU328" s="236" t="s">
        <v>84</v>
      </c>
      <c r="AY328" s="16" t="s">
        <v>157</v>
      </c>
      <c r="BE328" s="237">
        <f>IF(N328="základní",J328,0)</f>
        <v>0</v>
      </c>
      <c r="BF328" s="237">
        <f>IF(N328="snížená",J328,0)</f>
        <v>0</v>
      </c>
      <c r="BG328" s="237">
        <f>IF(N328="zákl. přenesená",J328,0)</f>
        <v>0</v>
      </c>
      <c r="BH328" s="237">
        <f>IF(N328="sníž. přenesená",J328,0)</f>
        <v>0</v>
      </c>
      <c r="BI328" s="237">
        <f>IF(N328="nulová",J328,0)</f>
        <v>0</v>
      </c>
      <c r="BJ328" s="16" t="s">
        <v>84</v>
      </c>
      <c r="BK328" s="237">
        <f>ROUND(I328*H328,2)</f>
        <v>0</v>
      </c>
      <c r="BL328" s="16" t="s">
        <v>84</v>
      </c>
      <c r="BM328" s="236" t="s">
        <v>1225</v>
      </c>
    </row>
    <row r="329" s="2" customFormat="1">
      <c r="A329" s="37"/>
      <c r="B329" s="38"/>
      <c r="C329" s="39"/>
      <c r="D329" s="238" t="s">
        <v>167</v>
      </c>
      <c r="E329" s="39"/>
      <c r="F329" s="239" t="s">
        <v>857</v>
      </c>
      <c r="G329" s="39"/>
      <c r="H329" s="39"/>
      <c r="I329" s="240"/>
      <c r="J329" s="39"/>
      <c r="K329" s="39"/>
      <c r="L329" s="43"/>
      <c r="M329" s="241"/>
      <c r="N329" s="242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167</v>
      </c>
      <c r="AU329" s="16" t="s">
        <v>84</v>
      </c>
    </row>
    <row r="330" s="2" customFormat="1" ht="33" customHeight="1">
      <c r="A330" s="37"/>
      <c r="B330" s="38"/>
      <c r="C330" s="243" t="s">
        <v>693</v>
      </c>
      <c r="D330" s="243" t="s">
        <v>169</v>
      </c>
      <c r="E330" s="244" t="s">
        <v>860</v>
      </c>
      <c r="F330" s="245" t="s">
        <v>861</v>
      </c>
      <c r="G330" s="246" t="s">
        <v>176</v>
      </c>
      <c r="H330" s="247">
        <v>3</v>
      </c>
      <c r="I330" s="248"/>
      <c r="J330" s="249">
        <f>ROUND(I330*H330,2)</f>
        <v>0</v>
      </c>
      <c r="K330" s="245" t="s">
        <v>745</v>
      </c>
      <c r="L330" s="250"/>
      <c r="M330" s="251" t="s">
        <v>1</v>
      </c>
      <c r="N330" s="252" t="s">
        <v>41</v>
      </c>
      <c r="O330" s="90"/>
      <c r="P330" s="234">
        <f>O330*H330</f>
        <v>0</v>
      </c>
      <c r="Q330" s="234">
        <v>0</v>
      </c>
      <c r="R330" s="234">
        <f>Q330*H330</f>
        <v>0</v>
      </c>
      <c r="S330" s="234">
        <v>0</v>
      </c>
      <c r="T330" s="235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6" t="s">
        <v>86</v>
      </c>
      <c r="AT330" s="236" t="s">
        <v>169</v>
      </c>
      <c r="AU330" s="236" t="s">
        <v>84</v>
      </c>
      <c r="AY330" s="16" t="s">
        <v>157</v>
      </c>
      <c r="BE330" s="237">
        <f>IF(N330="základní",J330,0)</f>
        <v>0</v>
      </c>
      <c r="BF330" s="237">
        <f>IF(N330="snížená",J330,0)</f>
        <v>0</v>
      </c>
      <c r="BG330" s="237">
        <f>IF(N330="zákl. přenesená",J330,0)</f>
        <v>0</v>
      </c>
      <c r="BH330" s="237">
        <f>IF(N330="sníž. přenesená",J330,0)</f>
        <v>0</v>
      </c>
      <c r="BI330" s="237">
        <f>IF(N330="nulová",J330,0)</f>
        <v>0</v>
      </c>
      <c r="BJ330" s="16" t="s">
        <v>84</v>
      </c>
      <c r="BK330" s="237">
        <f>ROUND(I330*H330,2)</f>
        <v>0</v>
      </c>
      <c r="BL330" s="16" t="s">
        <v>84</v>
      </c>
      <c r="BM330" s="236" t="s">
        <v>1226</v>
      </c>
    </row>
    <row r="331" s="2" customFormat="1">
      <c r="A331" s="37"/>
      <c r="B331" s="38"/>
      <c r="C331" s="39"/>
      <c r="D331" s="238" t="s">
        <v>167</v>
      </c>
      <c r="E331" s="39"/>
      <c r="F331" s="239" t="s">
        <v>861</v>
      </c>
      <c r="G331" s="39"/>
      <c r="H331" s="39"/>
      <c r="I331" s="240"/>
      <c r="J331" s="39"/>
      <c r="K331" s="39"/>
      <c r="L331" s="43"/>
      <c r="M331" s="241"/>
      <c r="N331" s="242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167</v>
      </c>
      <c r="AU331" s="16" t="s">
        <v>84</v>
      </c>
    </row>
    <row r="332" s="2" customFormat="1" ht="16.5" customHeight="1">
      <c r="A332" s="37"/>
      <c r="B332" s="38"/>
      <c r="C332" s="243" t="s">
        <v>1227</v>
      </c>
      <c r="D332" s="243" t="s">
        <v>169</v>
      </c>
      <c r="E332" s="244" t="s">
        <v>868</v>
      </c>
      <c r="F332" s="245" t="s">
        <v>869</v>
      </c>
      <c r="G332" s="246" t="s">
        <v>176</v>
      </c>
      <c r="H332" s="247">
        <v>1</v>
      </c>
      <c r="I332" s="248"/>
      <c r="J332" s="249">
        <f>ROUND(I332*H332,2)</f>
        <v>0</v>
      </c>
      <c r="K332" s="245" t="s">
        <v>164</v>
      </c>
      <c r="L332" s="250"/>
      <c r="M332" s="251" t="s">
        <v>1</v>
      </c>
      <c r="N332" s="252" t="s">
        <v>41</v>
      </c>
      <c r="O332" s="90"/>
      <c r="P332" s="234">
        <f>O332*H332</f>
        <v>0</v>
      </c>
      <c r="Q332" s="234">
        <v>0</v>
      </c>
      <c r="R332" s="234">
        <f>Q332*H332</f>
        <v>0</v>
      </c>
      <c r="S332" s="234">
        <v>0</v>
      </c>
      <c r="T332" s="23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6" t="s">
        <v>86</v>
      </c>
      <c r="AT332" s="236" t="s">
        <v>169</v>
      </c>
      <c r="AU332" s="236" t="s">
        <v>84</v>
      </c>
      <c r="AY332" s="16" t="s">
        <v>157</v>
      </c>
      <c r="BE332" s="237">
        <f>IF(N332="základní",J332,0)</f>
        <v>0</v>
      </c>
      <c r="BF332" s="237">
        <f>IF(N332="snížená",J332,0)</f>
        <v>0</v>
      </c>
      <c r="BG332" s="237">
        <f>IF(N332="zákl. přenesená",J332,0)</f>
        <v>0</v>
      </c>
      <c r="BH332" s="237">
        <f>IF(N332="sníž. přenesená",J332,0)</f>
        <v>0</v>
      </c>
      <c r="BI332" s="237">
        <f>IF(N332="nulová",J332,0)</f>
        <v>0</v>
      </c>
      <c r="BJ332" s="16" t="s">
        <v>84</v>
      </c>
      <c r="BK332" s="237">
        <f>ROUND(I332*H332,2)</f>
        <v>0</v>
      </c>
      <c r="BL332" s="16" t="s">
        <v>84</v>
      </c>
      <c r="BM332" s="236" t="s">
        <v>1228</v>
      </c>
    </row>
    <row r="333" s="2" customFormat="1">
      <c r="A333" s="37"/>
      <c r="B333" s="38"/>
      <c r="C333" s="39"/>
      <c r="D333" s="238" t="s">
        <v>167</v>
      </c>
      <c r="E333" s="39"/>
      <c r="F333" s="239" t="s">
        <v>869</v>
      </c>
      <c r="G333" s="39"/>
      <c r="H333" s="39"/>
      <c r="I333" s="240"/>
      <c r="J333" s="39"/>
      <c r="K333" s="39"/>
      <c r="L333" s="43"/>
      <c r="M333" s="241"/>
      <c r="N333" s="242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167</v>
      </c>
      <c r="AU333" s="16" t="s">
        <v>84</v>
      </c>
    </row>
    <row r="334" s="2" customFormat="1" ht="24.15" customHeight="1">
      <c r="A334" s="37"/>
      <c r="B334" s="38"/>
      <c r="C334" s="243" t="s">
        <v>1229</v>
      </c>
      <c r="D334" s="243" t="s">
        <v>169</v>
      </c>
      <c r="E334" s="244" t="s">
        <v>872</v>
      </c>
      <c r="F334" s="245" t="s">
        <v>873</v>
      </c>
      <c r="G334" s="246" t="s">
        <v>176</v>
      </c>
      <c r="H334" s="247">
        <v>1</v>
      </c>
      <c r="I334" s="248"/>
      <c r="J334" s="249">
        <f>ROUND(I334*H334,2)</f>
        <v>0</v>
      </c>
      <c r="K334" s="245" t="s">
        <v>164</v>
      </c>
      <c r="L334" s="250"/>
      <c r="M334" s="251" t="s">
        <v>1</v>
      </c>
      <c r="N334" s="252" t="s">
        <v>41</v>
      </c>
      <c r="O334" s="90"/>
      <c r="P334" s="234">
        <f>O334*H334</f>
        <v>0</v>
      </c>
      <c r="Q334" s="234">
        <v>0</v>
      </c>
      <c r="R334" s="234">
        <f>Q334*H334</f>
        <v>0</v>
      </c>
      <c r="S334" s="234">
        <v>0</v>
      </c>
      <c r="T334" s="23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6" t="s">
        <v>86</v>
      </c>
      <c r="AT334" s="236" t="s">
        <v>169</v>
      </c>
      <c r="AU334" s="236" t="s">
        <v>84</v>
      </c>
      <c r="AY334" s="16" t="s">
        <v>157</v>
      </c>
      <c r="BE334" s="237">
        <f>IF(N334="základní",J334,0)</f>
        <v>0</v>
      </c>
      <c r="BF334" s="237">
        <f>IF(N334="snížená",J334,0)</f>
        <v>0</v>
      </c>
      <c r="BG334" s="237">
        <f>IF(N334="zákl. přenesená",J334,0)</f>
        <v>0</v>
      </c>
      <c r="BH334" s="237">
        <f>IF(N334="sníž. přenesená",J334,0)</f>
        <v>0</v>
      </c>
      <c r="BI334" s="237">
        <f>IF(N334="nulová",J334,0)</f>
        <v>0</v>
      </c>
      <c r="BJ334" s="16" t="s">
        <v>84</v>
      </c>
      <c r="BK334" s="237">
        <f>ROUND(I334*H334,2)</f>
        <v>0</v>
      </c>
      <c r="BL334" s="16" t="s">
        <v>84</v>
      </c>
      <c r="BM334" s="236" t="s">
        <v>1230</v>
      </c>
    </row>
    <row r="335" s="2" customFormat="1">
      <c r="A335" s="37"/>
      <c r="B335" s="38"/>
      <c r="C335" s="39"/>
      <c r="D335" s="238" t="s">
        <v>167</v>
      </c>
      <c r="E335" s="39"/>
      <c r="F335" s="239" t="s">
        <v>873</v>
      </c>
      <c r="G335" s="39"/>
      <c r="H335" s="39"/>
      <c r="I335" s="240"/>
      <c r="J335" s="39"/>
      <c r="K335" s="39"/>
      <c r="L335" s="43"/>
      <c r="M335" s="241"/>
      <c r="N335" s="242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167</v>
      </c>
      <c r="AU335" s="16" t="s">
        <v>84</v>
      </c>
    </row>
    <row r="336" s="2" customFormat="1" ht="49.05" customHeight="1">
      <c r="A336" s="37"/>
      <c r="B336" s="38"/>
      <c r="C336" s="243" t="s">
        <v>929</v>
      </c>
      <c r="D336" s="243" t="s">
        <v>169</v>
      </c>
      <c r="E336" s="244" t="s">
        <v>1231</v>
      </c>
      <c r="F336" s="245" t="s">
        <v>1232</v>
      </c>
      <c r="G336" s="246" t="s">
        <v>176</v>
      </c>
      <c r="H336" s="247">
        <v>18</v>
      </c>
      <c r="I336" s="248"/>
      <c r="J336" s="249">
        <f>ROUND(I336*H336,2)</f>
        <v>0</v>
      </c>
      <c r="K336" s="245" t="s">
        <v>745</v>
      </c>
      <c r="L336" s="250"/>
      <c r="M336" s="251" t="s">
        <v>1</v>
      </c>
      <c r="N336" s="252" t="s">
        <v>41</v>
      </c>
      <c r="O336" s="90"/>
      <c r="P336" s="234">
        <f>O336*H336</f>
        <v>0</v>
      </c>
      <c r="Q336" s="234">
        <v>0</v>
      </c>
      <c r="R336" s="234">
        <f>Q336*H336</f>
        <v>0</v>
      </c>
      <c r="S336" s="234">
        <v>0</v>
      </c>
      <c r="T336" s="23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6" t="s">
        <v>86</v>
      </c>
      <c r="AT336" s="236" t="s">
        <v>169</v>
      </c>
      <c r="AU336" s="236" t="s">
        <v>84</v>
      </c>
      <c r="AY336" s="16" t="s">
        <v>157</v>
      </c>
      <c r="BE336" s="237">
        <f>IF(N336="základní",J336,0)</f>
        <v>0</v>
      </c>
      <c r="BF336" s="237">
        <f>IF(N336="snížená",J336,0)</f>
        <v>0</v>
      </c>
      <c r="BG336" s="237">
        <f>IF(N336="zákl. přenesená",J336,0)</f>
        <v>0</v>
      </c>
      <c r="BH336" s="237">
        <f>IF(N336="sníž. přenesená",J336,0)</f>
        <v>0</v>
      </c>
      <c r="BI336" s="237">
        <f>IF(N336="nulová",J336,0)</f>
        <v>0</v>
      </c>
      <c r="BJ336" s="16" t="s">
        <v>84</v>
      </c>
      <c r="BK336" s="237">
        <f>ROUND(I336*H336,2)</f>
        <v>0</v>
      </c>
      <c r="BL336" s="16" t="s">
        <v>84</v>
      </c>
      <c r="BM336" s="236" t="s">
        <v>1233</v>
      </c>
    </row>
    <row r="337" s="2" customFormat="1">
      <c r="A337" s="37"/>
      <c r="B337" s="38"/>
      <c r="C337" s="39"/>
      <c r="D337" s="238" t="s">
        <v>167</v>
      </c>
      <c r="E337" s="39"/>
      <c r="F337" s="239" t="s">
        <v>1232</v>
      </c>
      <c r="G337" s="39"/>
      <c r="H337" s="39"/>
      <c r="I337" s="240"/>
      <c r="J337" s="39"/>
      <c r="K337" s="39"/>
      <c r="L337" s="43"/>
      <c r="M337" s="241"/>
      <c r="N337" s="242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167</v>
      </c>
      <c r="AU337" s="16" t="s">
        <v>84</v>
      </c>
    </row>
    <row r="338" s="2" customFormat="1" ht="24.15" customHeight="1">
      <c r="A338" s="37"/>
      <c r="B338" s="38"/>
      <c r="C338" s="243" t="s">
        <v>1234</v>
      </c>
      <c r="D338" s="243" t="s">
        <v>169</v>
      </c>
      <c r="E338" s="244" t="s">
        <v>1235</v>
      </c>
      <c r="F338" s="245" t="s">
        <v>1236</v>
      </c>
      <c r="G338" s="246" t="s">
        <v>176</v>
      </c>
      <c r="H338" s="247">
        <v>1</v>
      </c>
      <c r="I338" s="248"/>
      <c r="J338" s="249">
        <f>ROUND(I338*H338,2)</f>
        <v>0</v>
      </c>
      <c r="K338" s="245" t="s">
        <v>164</v>
      </c>
      <c r="L338" s="250"/>
      <c r="M338" s="251" t="s">
        <v>1</v>
      </c>
      <c r="N338" s="252" t="s">
        <v>41</v>
      </c>
      <c r="O338" s="90"/>
      <c r="P338" s="234">
        <f>O338*H338</f>
        <v>0</v>
      </c>
      <c r="Q338" s="234">
        <v>0</v>
      </c>
      <c r="R338" s="234">
        <f>Q338*H338</f>
        <v>0</v>
      </c>
      <c r="S338" s="234">
        <v>0</v>
      </c>
      <c r="T338" s="23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6" t="s">
        <v>86</v>
      </c>
      <c r="AT338" s="236" t="s">
        <v>169</v>
      </c>
      <c r="AU338" s="236" t="s">
        <v>84</v>
      </c>
      <c r="AY338" s="16" t="s">
        <v>157</v>
      </c>
      <c r="BE338" s="237">
        <f>IF(N338="základní",J338,0)</f>
        <v>0</v>
      </c>
      <c r="BF338" s="237">
        <f>IF(N338="snížená",J338,0)</f>
        <v>0</v>
      </c>
      <c r="BG338" s="237">
        <f>IF(N338="zákl. přenesená",J338,0)</f>
        <v>0</v>
      </c>
      <c r="BH338" s="237">
        <f>IF(N338="sníž. přenesená",J338,0)</f>
        <v>0</v>
      </c>
      <c r="BI338" s="237">
        <f>IF(N338="nulová",J338,0)</f>
        <v>0</v>
      </c>
      <c r="BJ338" s="16" t="s">
        <v>84</v>
      </c>
      <c r="BK338" s="237">
        <f>ROUND(I338*H338,2)</f>
        <v>0</v>
      </c>
      <c r="BL338" s="16" t="s">
        <v>84</v>
      </c>
      <c r="BM338" s="236" t="s">
        <v>1237</v>
      </c>
    </row>
    <row r="339" s="2" customFormat="1">
      <c r="A339" s="37"/>
      <c r="B339" s="38"/>
      <c r="C339" s="39"/>
      <c r="D339" s="238" t="s">
        <v>167</v>
      </c>
      <c r="E339" s="39"/>
      <c r="F339" s="239" t="s">
        <v>1236</v>
      </c>
      <c r="G339" s="39"/>
      <c r="H339" s="39"/>
      <c r="I339" s="240"/>
      <c r="J339" s="39"/>
      <c r="K339" s="39"/>
      <c r="L339" s="43"/>
      <c r="M339" s="241"/>
      <c r="N339" s="242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167</v>
      </c>
      <c r="AU339" s="16" t="s">
        <v>84</v>
      </c>
    </row>
    <row r="340" s="2" customFormat="1" ht="49.05" customHeight="1">
      <c r="A340" s="37"/>
      <c r="B340" s="38"/>
      <c r="C340" s="243" t="s">
        <v>1238</v>
      </c>
      <c r="D340" s="243" t="s">
        <v>169</v>
      </c>
      <c r="E340" s="244" t="s">
        <v>1239</v>
      </c>
      <c r="F340" s="245" t="s">
        <v>1240</v>
      </c>
      <c r="G340" s="246" t="s">
        <v>176</v>
      </c>
      <c r="H340" s="247">
        <v>1</v>
      </c>
      <c r="I340" s="248"/>
      <c r="J340" s="249">
        <f>ROUND(I340*H340,2)</f>
        <v>0</v>
      </c>
      <c r="K340" s="245" t="s">
        <v>164</v>
      </c>
      <c r="L340" s="250"/>
      <c r="M340" s="251" t="s">
        <v>1</v>
      </c>
      <c r="N340" s="252" t="s">
        <v>41</v>
      </c>
      <c r="O340" s="90"/>
      <c r="P340" s="234">
        <f>O340*H340</f>
        <v>0</v>
      </c>
      <c r="Q340" s="234">
        <v>0</v>
      </c>
      <c r="R340" s="234">
        <f>Q340*H340</f>
        <v>0</v>
      </c>
      <c r="S340" s="234">
        <v>0</v>
      </c>
      <c r="T340" s="23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6" t="s">
        <v>86</v>
      </c>
      <c r="AT340" s="236" t="s">
        <v>169</v>
      </c>
      <c r="AU340" s="236" t="s">
        <v>84</v>
      </c>
      <c r="AY340" s="16" t="s">
        <v>157</v>
      </c>
      <c r="BE340" s="237">
        <f>IF(N340="základní",J340,0)</f>
        <v>0</v>
      </c>
      <c r="BF340" s="237">
        <f>IF(N340="snížená",J340,0)</f>
        <v>0</v>
      </c>
      <c r="BG340" s="237">
        <f>IF(N340="zákl. přenesená",J340,0)</f>
        <v>0</v>
      </c>
      <c r="BH340" s="237">
        <f>IF(N340="sníž. přenesená",J340,0)</f>
        <v>0</v>
      </c>
      <c r="BI340" s="237">
        <f>IF(N340="nulová",J340,0)</f>
        <v>0</v>
      </c>
      <c r="BJ340" s="16" t="s">
        <v>84</v>
      </c>
      <c r="BK340" s="237">
        <f>ROUND(I340*H340,2)</f>
        <v>0</v>
      </c>
      <c r="BL340" s="16" t="s">
        <v>84</v>
      </c>
      <c r="BM340" s="236" t="s">
        <v>1241</v>
      </c>
    </row>
    <row r="341" s="2" customFormat="1">
      <c r="A341" s="37"/>
      <c r="B341" s="38"/>
      <c r="C341" s="39"/>
      <c r="D341" s="238" t="s">
        <v>167</v>
      </c>
      <c r="E341" s="39"/>
      <c r="F341" s="239" t="s">
        <v>1240</v>
      </c>
      <c r="G341" s="39"/>
      <c r="H341" s="39"/>
      <c r="I341" s="240"/>
      <c r="J341" s="39"/>
      <c r="K341" s="39"/>
      <c r="L341" s="43"/>
      <c r="M341" s="241"/>
      <c r="N341" s="242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167</v>
      </c>
      <c r="AU341" s="16" t="s">
        <v>84</v>
      </c>
    </row>
    <row r="342" s="2" customFormat="1" ht="21.75" customHeight="1">
      <c r="A342" s="37"/>
      <c r="B342" s="38"/>
      <c r="C342" s="243" t="s">
        <v>1242</v>
      </c>
      <c r="D342" s="243" t="s">
        <v>169</v>
      </c>
      <c r="E342" s="244" t="s">
        <v>880</v>
      </c>
      <c r="F342" s="245" t="s">
        <v>881</v>
      </c>
      <c r="G342" s="246" t="s">
        <v>176</v>
      </c>
      <c r="H342" s="247">
        <v>10</v>
      </c>
      <c r="I342" s="248"/>
      <c r="J342" s="249">
        <f>ROUND(I342*H342,2)</f>
        <v>0</v>
      </c>
      <c r="K342" s="245" t="s">
        <v>745</v>
      </c>
      <c r="L342" s="250"/>
      <c r="M342" s="251" t="s">
        <v>1</v>
      </c>
      <c r="N342" s="252" t="s">
        <v>41</v>
      </c>
      <c r="O342" s="90"/>
      <c r="P342" s="234">
        <f>O342*H342</f>
        <v>0</v>
      </c>
      <c r="Q342" s="234">
        <v>0</v>
      </c>
      <c r="R342" s="234">
        <f>Q342*H342</f>
        <v>0</v>
      </c>
      <c r="S342" s="234">
        <v>0</v>
      </c>
      <c r="T342" s="23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6" t="s">
        <v>86</v>
      </c>
      <c r="AT342" s="236" t="s">
        <v>169</v>
      </c>
      <c r="AU342" s="236" t="s">
        <v>84</v>
      </c>
      <c r="AY342" s="16" t="s">
        <v>157</v>
      </c>
      <c r="BE342" s="237">
        <f>IF(N342="základní",J342,0)</f>
        <v>0</v>
      </c>
      <c r="BF342" s="237">
        <f>IF(N342="snížená",J342,0)</f>
        <v>0</v>
      </c>
      <c r="BG342" s="237">
        <f>IF(N342="zákl. přenesená",J342,0)</f>
        <v>0</v>
      </c>
      <c r="BH342" s="237">
        <f>IF(N342="sníž. přenesená",J342,0)</f>
        <v>0</v>
      </c>
      <c r="BI342" s="237">
        <f>IF(N342="nulová",J342,0)</f>
        <v>0</v>
      </c>
      <c r="BJ342" s="16" t="s">
        <v>84</v>
      </c>
      <c r="BK342" s="237">
        <f>ROUND(I342*H342,2)</f>
        <v>0</v>
      </c>
      <c r="BL342" s="16" t="s">
        <v>84</v>
      </c>
      <c r="BM342" s="236" t="s">
        <v>1243</v>
      </c>
    </row>
    <row r="343" s="2" customFormat="1">
      <c r="A343" s="37"/>
      <c r="B343" s="38"/>
      <c r="C343" s="39"/>
      <c r="D343" s="238" t="s">
        <v>167</v>
      </c>
      <c r="E343" s="39"/>
      <c r="F343" s="239" t="s">
        <v>881</v>
      </c>
      <c r="G343" s="39"/>
      <c r="H343" s="39"/>
      <c r="I343" s="240"/>
      <c r="J343" s="39"/>
      <c r="K343" s="39"/>
      <c r="L343" s="43"/>
      <c r="M343" s="241"/>
      <c r="N343" s="242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167</v>
      </c>
      <c r="AU343" s="16" t="s">
        <v>84</v>
      </c>
    </row>
    <row r="344" s="2" customFormat="1" ht="24.15" customHeight="1">
      <c r="A344" s="37"/>
      <c r="B344" s="38"/>
      <c r="C344" s="243" t="s">
        <v>1244</v>
      </c>
      <c r="D344" s="243" t="s">
        <v>169</v>
      </c>
      <c r="E344" s="244" t="s">
        <v>884</v>
      </c>
      <c r="F344" s="245" t="s">
        <v>885</v>
      </c>
      <c r="G344" s="246" t="s">
        <v>176</v>
      </c>
      <c r="H344" s="247">
        <v>10</v>
      </c>
      <c r="I344" s="248"/>
      <c r="J344" s="249">
        <f>ROUND(I344*H344,2)</f>
        <v>0</v>
      </c>
      <c r="K344" s="245" t="s">
        <v>745</v>
      </c>
      <c r="L344" s="250"/>
      <c r="M344" s="251" t="s">
        <v>1</v>
      </c>
      <c r="N344" s="252" t="s">
        <v>41</v>
      </c>
      <c r="O344" s="90"/>
      <c r="P344" s="234">
        <f>O344*H344</f>
        <v>0</v>
      </c>
      <c r="Q344" s="234">
        <v>0</v>
      </c>
      <c r="R344" s="234">
        <f>Q344*H344</f>
        <v>0</v>
      </c>
      <c r="S344" s="234">
        <v>0</v>
      </c>
      <c r="T344" s="23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6" t="s">
        <v>86</v>
      </c>
      <c r="AT344" s="236" t="s">
        <v>169</v>
      </c>
      <c r="AU344" s="236" t="s">
        <v>84</v>
      </c>
      <c r="AY344" s="16" t="s">
        <v>157</v>
      </c>
      <c r="BE344" s="237">
        <f>IF(N344="základní",J344,0)</f>
        <v>0</v>
      </c>
      <c r="BF344" s="237">
        <f>IF(N344="snížená",J344,0)</f>
        <v>0</v>
      </c>
      <c r="BG344" s="237">
        <f>IF(N344="zákl. přenesená",J344,0)</f>
        <v>0</v>
      </c>
      <c r="BH344" s="237">
        <f>IF(N344="sníž. přenesená",J344,0)</f>
        <v>0</v>
      </c>
      <c r="BI344" s="237">
        <f>IF(N344="nulová",J344,0)</f>
        <v>0</v>
      </c>
      <c r="BJ344" s="16" t="s">
        <v>84</v>
      </c>
      <c r="BK344" s="237">
        <f>ROUND(I344*H344,2)</f>
        <v>0</v>
      </c>
      <c r="BL344" s="16" t="s">
        <v>84</v>
      </c>
      <c r="BM344" s="236" t="s">
        <v>1245</v>
      </c>
    </row>
    <row r="345" s="2" customFormat="1">
      <c r="A345" s="37"/>
      <c r="B345" s="38"/>
      <c r="C345" s="39"/>
      <c r="D345" s="238" t="s">
        <v>167</v>
      </c>
      <c r="E345" s="39"/>
      <c r="F345" s="239" t="s">
        <v>885</v>
      </c>
      <c r="G345" s="39"/>
      <c r="H345" s="39"/>
      <c r="I345" s="240"/>
      <c r="J345" s="39"/>
      <c r="K345" s="39"/>
      <c r="L345" s="43"/>
      <c r="M345" s="241"/>
      <c r="N345" s="242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167</v>
      </c>
      <c r="AU345" s="16" t="s">
        <v>84</v>
      </c>
    </row>
    <row r="346" s="2" customFormat="1" ht="16.5" customHeight="1">
      <c r="A346" s="37"/>
      <c r="B346" s="38"/>
      <c r="C346" s="225" t="s">
        <v>1246</v>
      </c>
      <c r="D346" s="225" t="s">
        <v>160</v>
      </c>
      <c r="E346" s="226" t="s">
        <v>1247</v>
      </c>
      <c r="F346" s="227" t="s">
        <v>1248</v>
      </c>
      <c r="G346" s="228" t="s">
        <v>176</v>
      </c>
      <c r="H346" s="229">
        <v>1</v>
      </c>
      <c r="I346" s="230"/>
      <c r="J346" s="231">
        <f>ROUND(I346*H346,2)</f>
        <v>0</v>
      </c>
      <c r="K346" s="227" t="s">
        <v>354</v>
      </c>
      <c r="L346" s="43"/>
      <c r="M346" s="232" t="s">
        <v>1</v>
      </c>
      <c r="N346" s="233" t="s">
        <v>41</v>
      </c>
      <c r="O346" s="90"/>
      <c r="P346" s="234">
        <f>O346*H346</f>
        <v>0</v>
      </c>
      <c r="Q346" s="234">
        <v>0</v>
      </c>
      <c r="R346" s="234">
        <f>Q346*H346</f>
        <v>0</v>
      </c>
      <c r="S346" s="234">
        <v>0</v>
      </c>
      <c r="T346" s="235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6" t="s">
        <v>84</v>
      </c>
      <c r="AT346" s="236" t="s">
        <v>160</v>
      </c>
      <c r="AU346" s="236" t="s">
        <v>84</v>
      </c>
      <c r="AY346" s="16" t="s">
        <v>157</v>
      </c>
      <c r="BE346" s="237">
        <f>IF(N346="základní",J346,0)</f>
        <v>0</v>
      </c>
      <c r="BF346" s="237">
        <f>IF(N346="snížená",J346,0)</f>
        <v>0</v>
      </c>
      <c r="BG346" s="237">
        <f>IF(N346="zákl. přenesená",J346,0)</f>
        <v>0</v>
      </c>
      <c r="BH346" s="237">
        <f>IF(N346="sníž. přenesená",J346,0)</f>
        <v>0</v>
      </c>
      <c r="BI346" s="237">
        <f>IF(N346="nulová",J346,0)</f>
        <v>0</v>
      </c>
      <c r="BJ346" s="16" t="s">
        <v>84</v>
      </c>
      <c r="BK346" s="237">
        <f>ROUND(I346*H346,2)</f>
        <v>0</v>
      </c>
      <c r="BL346" s="16" t="s">
        <v>84</v>
      </c>
      <c r="BM346" s="236" t="s">
        <v>1249</v>
      </c>
    </row>
    <row r="347" s="2" customFormat="1">
      <c r="A347" s="37"/>
      <c r="B347" s="38"/>
      <c r="C347" s="39"/>
      <c r="D347" s="238" t="s">
        <v>167</v>
      </c>
      <c r="E347" s="39"/>
      <c r="F347" s="239" t="s">
        <v>1248</v>
      </c>
      <c r="G347" s="39"/>
      <c r="H347" s="39"/>
      <c r="I347" s="240"/>
      <c r="J347" s="39"/>
      <c r="K347" s="39"/>
      <c r="L347" s="43"/>
      <c r="M347" s="241"/>
      <c r="N347" s="242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167</v>
      </c>
      <c r="AU347" s="16" t="s">
        <v>84</v>
      </c>
    </row>
    <row r="348" s="2" customFormat="1" ht="37.8" customHeight="1">
      <c r="A348" s="37"/>
      <c r="B348" s="38"/>
      <c r="C348" s="225" t="s">
        <v>1250</v>
      </c>
      <c r="D348" s="225" t="s">
        <v>160</v>
      </c>
      <c r="E348" s="226" t="s">
        <v>888</v>
      </c>
      <c r="F348" s="227" t="s">
        <v>889</v>
      </c>
      <c r="G348" s="228" t="s">
        <v>176</v>
      </c>
      <c r="H348" s="229">
        <v>1</v>
      </c>
      <c r="I348" s="230"/>
      <c r="J348" s="231">
        <f>ROUND(I348*H348,2)</f>
        <v>0</v>
      </c>
      <c r="K348" s="227" t="s">
        <v>164</v>
      </c>
      <c r="L348" s="43"/>
      <c r="M348" s="232" t="s">
        <v>1</v>
      </c>
      <c r="N348" s="233" t="s">
        <v>41</v>
      </c>
      <c r="O348" s="90"/>
      <c r="P348" s="234">
        <f>O348*H348</f>
        <v>0</v>
      </c>
      <c r="Q348" s="234">
        <v>0</v>
      </c>
      <c r="R348" s="234">
        <f>Q348*H348</f>
        <v>0</v>
      </c>
      <c r="S348" s="234">
        <v>0</v>
      </c>
      <c r="T348" s="23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6" t="s">
        <v>84</v>
      </c>
      <c r="AT348" s="236" t="s">
        <v>160</v>
      </c>
      <c r="AU348" s="236" t="s">
        <v>84</v>
      </c>
      <c r="AY348" s="16" t="s">
        <v>157</v>
      </c>
      <c r="BE348" s="237">
        <f>IF(N348="základní",J348,0)</f>
        <v>0</v>
      </c>
      <c r="BF348" s="237">
        <f>IF(N348="snížená",J348,0)</f>
        <v>0</v>
      </c>
      <c r="BG348" s="237">
        <f>IF(N348="zákl. přenesená",J348,0)</f>
        <v>0</v>
      </c>
      <c r="BH348" s="237">
        <f>IF(N348="sníž. přenesená",J348,0)</f>
        <v>0</v>
      </c>
      <c r="BI348" s="237">
        <f>IF(N348="nulová",J348,0)</f>
        <v>0</v>
      </c>
      <c r="BJ348" s="16" t="s">
        <v>84</v>
      </c>
      <c r="BK348" s="237">
        <f>ROUND(I348*H348,2)</f>
        <v>0</v>
      </c>
      <c r="BL348" s="16" t="s">
        <v>84</v>
      </c>
      <c r="BM348" s="236" t="s">
        <v>1251</v>
      </c>
    </row>
    <row r="349" s="2" customFormat="1">
      <c r="A349" s="37"/>
      <c r="B349" s="38"/>
      <c r="C349" s="39"/>
      <c r="D349" s="238" t="s">
        <v>167</v>
      </c>
      <c r="E349" s="39"/>
      <c r="F349" s="239" t="s">
        <v>891</v>
      </c>
      <c r="G349" s="39"/>
      <c r="H349" s="39"/>
      <c r="I349" s="240"/>
      <c r="J349" s="39"/>
      <c r="K349" s="39"/>
      <c r="L349" s="43"/>
      <c r="M349" s="241"/>
      <c r="N349" s="242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167</v>
      </c>
      <c r="AU349" s="16" t="s">
        <v>84</v>
      </c>
    </row>
    <row r="350" s="2" customFormat="1" ht="24.15" customHeight="1">
      <c r="A350" s="37"/>
      <c r="B350" s="38"/>
      <c r="C350" s="225" t="s">
        <v>1252</v>
      </c>
      <c r="D350" s="225" t="s">
        <v>160</v>
      </c>
      <c r="E350" s="226" t="s">
        <v>898</v>
      </c>
      <c r="F350" s="227" t="s">
        <v>899</v>
      </c>
      <c r="G350" s="228" t="s">
        <v>176</v>
      </c>
      <c r="H350" s="229">
        <v>18</v>
      </c>
      <c r="I350" s="230"/>
      <c r="J350" s="231">
        <f>ROUND(I350*H350,2)</f>
        <v>0</v>
      </c>
      <c r="K350" s="227" t="s">
        <v>164</v>
      </c>
      <c r="L350" s="43"/>
      <c r="M350" s="232" t="s">
        <v>1</v>
      </c>
      <c r="N350" s="233" t="s">
        <v>41</v>
      </c>
      <c r="O350" s="90"/>
      <c r="P350" s="234">
        <f>O350*H350</f>
        <v>0</v>
      </c>
      <c r="Q350" s="234">
        <v>0</v>
      </c>
      <c r="R350" s="234">
        <f>Q350*H350</f>
        <v>0</v>
      </c>
      <c r="S350" s="234">
        <v>0</v>
      </c>
      <c r="T350" s="23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6" t="s">
        <v>84</v>
      </c>
      <c r="AT350" s="236" t="s">
        <v>160</v>
      </c>
      <c r="AU350" s="236" t="s">
        <v>84</v>
      </c>
      <c r="AY350" s="16" t="s">
        <v>157</v>
      </c>
      <c r="BE350" s="237">
        <f>IF(N350="základní",J350,0)</f>
        <v>0</v>
      </c>
      <c r="BF350" s="237">
        <f>IF(N350="snížená",J350,0)</f>
        <v>0</v>
      </c>
      <c r="BG350" s="237">
        <f>IF(N350="zákl. přenesená",J350,0)</f>
        <v>0</v>
      </c>
      <c r="BH350" s="237">
        <f>IF(N350="sníž. přenesená",J350,0)</f>
        <v>0</v>
      </c>
      <c r="BI350" s="237">
        <f>IF(N350="nulová",J350,0)</f>
        <v>0</v>
      </c>
      <c r="BJ350" s="16" t="s">
        <v>84</v>
      </c>
      <c r="BK350" s="237">
        <f>ROUND(I350*H350,2)</f>
        <v>0</v>
      </c>
      <c r="BL350" s="16" t="s">
        <v>84</v>
      </c>
      <c r="BM350" s="236" t="s">
        <v>1253</v>
      </c>
    </row>
    <row r="351" s="2" customFormat="1">
      <c r="A351" s="37"/>
      <c r="B351" s="38"/>
      <c r="C351" s="39"/>
      <c r="D351" s="238" t="s">
        <v>167</v>
      </c>
      <c r="E351" s="39"/>
      <c r="F351" s="239" t="s">
        <v>901</v>
      </c>
      <c r="G351" s="39"/>
      <c r="H351" s="39"/>
      <c r="I351" s="240"/>
      <c r="J351" s="39"/>
      <c r="K351" s="39"/>
      <c r="L351" s="43"/>
      <c r="M351" s="241"/>
      <c r="N351" s="242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167</v>
      </c>
      <c r="AU351" s="16" t="s">
        <v>84</v>
      </c>
    </row>
    <row r="352" s="2" customFormat="1" ht="21.75" customHeight="1">
      <c r="A352" s="37"/>
      <c r="B352" s="38"/>
      <c r="C352" s="225" t="s">
        <v>1254</v>
      </c>
      <c r="D352" s="225" t="s">
        <v>160</v>
      </c>
      <c r="E352" s="226" t="s">
        <v>893</v>
      </c>
      <c r="F352" s="227" t="s">
        <v>894</v>
      </c>
      <c r="G352" s="228" t="s">
        <v>176</v>
      </c>
      <c r="H352" s="229">
        <v>1</v>
      </c>
      <c r="I352" s="230"/>
      <c r="J352" s="231">
        <f>ROUND(I352*H352,2)</f>
        <v>0</v>
      </c>
      <c r="K352" s="227" t="s">
        <v>164</v>
      </c>
      <c r="L352" s="43"/>
      <c r="M352" s="232" t="s">
        <v>1</v>
      </c>
      <c r="N352" s="233" t="s">
        <v>41</v>
      </c>
      <c r="O352" s="90"/>
      <c r="P352" s="234">
        <f>O352*H352</f>
        <v>0</v>
      </c>
      <c r="Q352" s="234">
        <v>0</v>
      </c>
      <c r="R352" s="234">
        <f>Q352*H352</f>
        <v>0</v>
      </c>
      <c r="S352" s="234">
        <v>0</v>
      </c>
      <c r="T352" s="23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6" t="s">
        <v>84</v>
      </c>
      <c r="AT352" s="236" t="s">
        <v>160</v>
      </c>
      <c r="AU352" s="236" t="s">
        <v>84</v>
      </c>
      <c r="AY352" s="16" t="s">
        <v>157</v>
      </c>
      <c r="BE352" s="237">
        <f>IF(N352="základní",J352,0)</f>
        <v>0</v>
      </c>
      <c r="BF352" s="237">
        <f>IF(N352="snížená",J352,0)</f>
        <v>0</v>
      </c>
      <c r="BG352" s="237">
        <f>IF(N352="zákl. přenesená",J352,0)</f>
        <v>0</v>
      </c>
      <c r="BH352" s="237">
        <f>IF(N352="sníž. přenesená",J352,0)</f>
        <v>0</v>
      </c>
      <c r="BI352" s="237">
        <f>IF(N352="nulová",J352,0)</f>
        <v>0</v>
      </c>
      <c r="BJ352" s="16" t="s">
        <v>84</v>
      </c>
      <c r="BK352" s="237">
        <f>ROUND(I352*H352,2)</f>
        <v>0</v>
      </c>
      <c r="BL352" s="16" t="s">
        <v>84</v>
      </c>
      <c r="BM352" s="236" t="s">
        <v>1255</v>
      </c>
    </row>
    <row r="353" s="2" customFormat="1">
      <c r="A353" s="37"/>
      <c r="B353" s="38"/>
      <c r="C353" s="39"/>
      <c r="D353" s="238" t="s">
        <v>167</v>
      </c>
      <c r="E353" s="39"/>
      <c r="F353" s="239" t="s">
        <v>896</v>
      </c>
      <c r="G353" s="39"/>
      <c r="H353" s="39"/>
      <c r="I353" s="240"/>
      <c r="J353" s="39"/>
      <c r="K353" s="39"/>
      <c r="L353" s="43"/>
      <c r="M353" s="241"/>
      <c r="N353" s="242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167</v>
      </c>
      <c r="AU353" s="16" t="s">
        <v>84</v>
      </c>
    </row>
    <row r="354" s="2" customFormat="1" ht="16.5" customHeight="1">
      <c r="A354" s="37"/>
      <c r="B354" s="38"/>
      <c r="C354" s="225" t="s">
        <v>879</v>
      </c>
      <c r="D354" s="225" t="s">
        <v>160</v>
      </c>
      <c r="E354" s="226" t="s">
        <v>1256</v>
      </c>
      <c r="F354" s="227" t="s">
        <v>1257</v>
      </c>
      <c r="G354" s="228" t="s">
        <v>176</v>
      </c>
      <c r="H354" s="229">
        <v>1</v>
      </c>
      <c r="I354" s="230"/>
      <c r="J354" s="231">
        <f>ROUND(I354*H354,2)</f>
        <v>0</v>
      </c>
      <c r="K354" s="227" t="s">
        <v>745</v>
      </c>
      <c r="L354" s="43"/>
      <c r="M354" s="232" t="s">
        <v>1</v>
      </c>
      <c r="N354" s="233" t="s">
        <v>41</v>
      </c>
      <c r="O354" s="90"/>
      <c r="P354" s="234">
        <f>O354*H354</f>
        <v>0</v>
      </c>
      <c r="Q354" s="234">
        <v>0</v>
      </c>
      <c r="R354" s="234">
        <f>Q354*H354</f>
        <v>0</v>
      </c>
      <c r="S354" s="234">
        <v>0</v>
      </c>
      <c r="T354" s="235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6" t="s">
        <v>84</v>
      </c>
      <c r="AT354" s="236" t="s">
        <v>160</v>
      </c>
      <c r="AU354" s="236" t="s">
        <v>84</v>
      </c>
      <c r="AY354" s="16" t="s">
        <v>157</v>
      </c>
      <c r="BE354" s="237">
        <f>IF(N354="základní",J354,0)</f>
        <v>0</v>
      </c>
      <c r="BF354" s="237">
        <f>IF(N354="snížená",J354,0)</f>
        <v>0</v>
      </c>
      <c r="BG354" s="237">
        <f>IF(N354="zákl. přenesená",J354,0)</f>
        <v>0</v>
      </c>
      <c r="BH354" s="237">
        <f>IF(N354="sníž. přenesená",J354,0)</f>
        <v>0</v>
      </c>
      <c r="BI354" s="237">
        <f>IF(N354="nulová",J354,0)</f>
        <v>0</v>
      </c>
      <c r="BJ354" s="16" t="s">
        <v>84</v>
      </c>
      <c r="BK354" s="237">
        <f>ROUND(I354*H354,2)</f>
        <v>0</v>
      </c>
      <c r="BL354" s="16" t="s">
        <v>84</v>
      </c>
      <c r="BM354" s="236" t="s">
        <v>1258</v>
      </c>
    </row>
    <row r="355" s="2" customFormat="1">
      <c r="A355" s="37"/>
      <c r="B355" s="38"/>
      <c r="C355" s="39"/>
      <c r="D355" s="238" t="s">
        <v>167</v>
      </c>
      <c r="E355" s="39"/>
      <c r="F355" s="239" t="s">
        <v>1257</v>
      </c>
      <c r="G355" s="39"/>
      <c r="H355" s="39"/>
      <c r="I355" s="240"/>
      <c r="J355" s="39"/>
      <c r="K355" s="39"/>
      <c r="L355" s="43"/>
      <c r="M355" s="241"/>
      <c r="N355" s="242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167</v>
      </c>
      <c r="AU355" s="16" t="s">
        <v>84</v>
      </c>
    </row>
    <row r="356" s="12" customFormat="1" ht="25.92" customHeight="1">
      <c r="A356" s="12"/>
      <c r="B356" s="209"/>
      <c r="C356" s="210"/>
      <c r="D356" s="211" t="s">
        <v>75</v>
      </c>
      <c r="E356" s="212" t="s">
        <v>182</v>
      </c>
      <c r="F356" s="212" t="s">
        <v>183</v>
      </c>
      <c r="G356" s="210"/>
      <c r="H356" s="210"/>
      <c r="I356" s="213"/>
      <c r="J356" s="214">
        <f>BK356</f>
        <v>0</v>
      </c>
      <c r="K356" s="210"/>
      <c r="L356" s="215"/>
      <c r="M356" s="216"/>
      <c r="N356" s="217"/>
      <c r="O356" s="217"/>
      <c r="P356" s="218">
        <f>SUM(P357:P372)</f>
        <v>0</v>
      </c>
      <c r="Q356" s="217"/>
      <c r="R356" s="218">
        <f>SUM(R357:R372)</f>
        <v>0</v>
      </c>
      <c r="S356" s="217"/>
      <c r="T356" s="219">
        <f>SUM(T357:T372)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0" t="s">
        <v>156</v>
      </c>
      <c r="AT356" s="221" t="s">
        <v>75</v>
      </c>
      <c r="AU356" s="221" t="s">
        <v>76</v>
      </c>
      <c r="AY356" s="220" t="s">
        <v>157</v>
      </c>
      <c r="BK356" s="222">
        <f>SUM(BK357:BK372)</f>
        <v>0</v>
      </c>
    </row>
    <row r="357" s="2" customFormat="1" ht="16.5" customHeight="1">
      <c r="A357" s="37"/>
      <c r="B357" s="38"/>
      <c r="C357" s="225" t="s">
        <v>1259</v>
      </c>
      <c r="D357" s="225" t="s">
        <v>160</v>
      </c>
      <c r="E357" s="226" t="s">
        <v>940</v>
      </c>
      <c r="F357" s="227" t="s">
        <v>941</v>
      </c>
      <c r="G357" s="228" t="s">
        <v>176</v>
      </c>
      <c r="H357" s="229">
        <v>2</v>
      </c>
      <c r="I357" s="230"/>
      <c r="J357" s="231">
        <f>ROUND(I357*H357,2)</f>
        <v>0</v>
      </c>
      <c r="K357" s="227" t="s">
        <v>164</v>
      </c>
      <c r="L357" s="43"/>
      <c r="M357" s="232" t="s">
        <v>1</v>
      </c>
      <c r="N357" s="233" t="s">
        <v>41</v>
      </c>
      <c r="O357" s="90"/>
      <c r="P357" s="234">
        <f>O357*H357</f>
        <v>0</v>
      </c>
      <c r="Q357" s="234">
        <v>0</v>
      </c>
      <c r="R357" s="234">
        <f>Q357*H357</f>
        <v>0</v>
      </c>
      <c r="S357" s="234">
        <v>0</v>
      </c>
      <c r="T357" s="23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6" t="s">
        <v>84</v>
      </c>
      <c r="AT357" s="236" t="s">
        <v>160</v>
      </c>
      <c r="AU357" s="236" t="s">
        <v>84</v>
      </c>
      <c r="AY357" s="16" t="s">
        <v>157</v>
      </c>
      <c r="BE357" s="237">
        <f>IF(N357="základní",J357,0)</f>
        <v>0</v>
      </c>
      <c r="BF357" s="237">
        <f>IF(N357="snížená",J357,0)</f>
        <v>0</v>
      </c>
      <c r="BG357" s="237">
        <f>IF(N357="zákl. přenesená",J357,0)</f>
        <v>0</v>
      </c>
      <c r="BH357" s="237">
        <f>IF(N357="sníž. přenesená",J357,0)</f>
        <v>0</v>
      </c>
      <c r="BI357" s="237">
        <f>IF(N357="nulová",J357,0)</f>
        <v>0</v>
      </c>
      <c r="BJ357" s="16" t="s">
        <v>84</v>
      </c>
      <c r="BK357" s="237">
        <f>ROUND(I357*H357,2)</f>
        <v>0</v>
      </c>
      <c r="BL357" s="16" t="s">
        <v>84</v>
      </c>
      <c r="BM357" s="236" t="s">
        <v>1260</v>
      </c>
    </row>
    <row r="358" s="2" customFormat="1">
      <c r="A358" s="37"/>
      <c r="B358" s="38"/>
      <c r="C358" s="39"/>
      <c r="D358" s="238" t="s">
        <v>167</v>
      </c>
      <c r="E358" s="39"/>
      <c r="F358" s="239" t="s">
        <v>943</v>
      </c>
      <c r="G358" s="39"/>
      <c r="H358" s="39"/>
      <c r="I358" s="240"/>
      <c r="J358" s="39"/>
      <c r="K358" s="39"/>
      <c r="L358" s="43"/>
      <c r="M358" s="241"/>
      <c r="N358" s="242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167</v>
      </c>
      <c r="AU358" s="16" t="s">
        <v>84</v>
      </c>
    </row>
    <row r="359" s="2" customFormat="1" ht="24.15" customHeight="1">
      <c r="A359" s="37"/>
      <c r="B359" s="38"/>
      <c r="C359" s="225" t="s">
        <v>1261</v>
      </c>
      <c r="D359" s="225" t="s">
        <v>160</v>
      </c>
      <c r="E359" s="226" t="s">
        <v>945</v>
      </c>
      <c r="F359" s="227" t="s">
        <v>946</v>
      </c>
      <c r="G359" s="228" t="s">
        <v>176</v>
      </c>
      <c r="H359" s="229">
        <v>6</v>
      </c>
      <c r="I359" s="230"/>
      <c r="J359" s="231">
        <f>ROUND(I359*H359,2)</f>
        <v>0</v>
      </c>
      <c r="K359" s="227" t="s">
        <v>164</v>
      </c>
      <c r="L359" s="43"/>
      <c r="M359" s="232" t="s">
        <v>1</v>
      </c>
      <c r="N359" s="233" t="s">
        <v>41</v>
      </c>
      <c r="O359" s="90"/>
      <c r="P359" s="234">
        <f>O359*H359</f>
        <v>0</v>
      </c>
      <c r="Q359" s="234">
        <v>0</v>
      </c>
      <c r="R359" s="234">
        <f>Q359*H359</f>
        <v>0</v>
      </c>
      <c r="S359" s="234">
        <v>0</v>
      </c>
      <c r="T359" s="235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6" t="s">
        <v>84</v>
      </c>
      <c r="AT359" s="236" t="s">
        <v>160</v>
      </c>
      <c r="AU359" s="236" t="s">
        <v>84</v>
      </c>
      <c r="AY359" s="16" t="s">
        <v>157</v>
      </c>
      <c r="BE359" s="237">
        <f>IF(N359="základní",J359,0)</f>
        <v>0</v>
      </c>
      <c r="BF359" s="237">
        <f>IF(N359="snížená",J359,0)</f>
        <v>0</v>
      </c>
      <c r="BG359" s="237">
        <f>IF(N359="zákl. přenesená",J359,0)</f>
        <v>0</v>
      </c>
      <c r="BH359" s="237">
        <f>IF(N359="sníž. přenesená",J359,0)</f>
        <v>0</v>
      </c>
      <c r="BI359" s="237">
        <f>IF(N359="nulová",J359,0)</f>
        <v>0</v>
      </c>
      <c r="BJ359" s="16" t="s">
        <v>84</v>
      </c>
      <c r="BK359" s="237">
        <f>ROUND(I359*H359,2)</f>
        <v>0</v>
      </c>
      <c r="BL359" s="16" t="s">
        <v>84</v>
      </c>
      <c r="BM359" s="236" t="s">
        <v>1262</v>
      </c>
    </row>
    <row r="360" s="2" customFormat="1">
      <c r="A360" s="37"/>
      <c r="B360" s="38"/>
      <c r="C360" s="39"/>
      <c r="D360" s="238" t="s">
        <v>167</v>
      </c>
      <c r="E360" s="39"/>
      <c r="F360" s="239" t="s">
        <v>948</v>
      </c>
      <c r="G360" s="39"/>
      <c r="H360" s="39"/>
      <c r="I360" s="240"/>
      <c r="J360" s="39"/>
      <c r="K360" s="39"/>
      <c r="L360" s="43"/>
      <c r="M360" s="241"/>
      <c r="N360" s="242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167</v>
      </c>
      <c r="AU360" s="16" t="s">
        <v>84</v>
      </c>
    </row>
    <row r="361" s="2" customFormat="1" ht="24.15" customHeight="1">
      <c r="A361" s="37"/>
      <c r="B361" s="38"/>
      <c r="C361" s="225" t="s">
        <v>1263</v>
      </c>
      <c r="D361" s="225" t="s">
        <v>160</v>
      </c>
      <c r="E361" s="226" t="s">
        <v>1264</v>
      </c>
      <c r="F361" s="227" t="s">
        <v>1265</v>
      </c>
      <c r="G361" s="228" t="s">
        <v>176</v>
      </c>
      <c r="H361" s="229">
        <v>1</v>
      </c>
      <c r="I361" s="230"/>
      <c r="J361" s="231">
        <f>ROUND(I361*H361,2)</f>
        <v>0</v>
      </c>
      <c r="K361" s="227" t="s">
        <v>354</v>
      </c>
      <c r="L361" s="43"/>
      <c r="M361" s="232" t="s">
        <v>1</v>
      </c>
      <c r="N361" s="233" t="s">
        <v>41</v>
      </c>
      <c r="O361" s="90"/>
      <c r="P361" s="234">
        <f>O361*H361</f>
        <v>0</v>
      </c>
      <c r="Q361" s="234">
        <v>0</v>
      </c>
      <c r="R361" s="234">
        <f>Q361*H361</f>
        <v>0</v>
      </c>
      <c r="S361" s="234">
        <v>0</v>
      </c>
      <c r="T361" s="235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6" t="s">
        <v>84</v>
      </c>
      <c r="AT361" s="236" t="s">
        <v>160</v>
      </c>
      <c r="AU361" s="236" t="s">
        <v>84</v>
      </c>
      <c r="AY361" s="16" t="s">
        <v>157</v>
      </c>
      <c r="BE361" s="237">
        <f>IF(N361="základní",J361,0)</f>
        <v>0</v>
      </c>
      <c r="BF361" s="237">
        <f>IF(N361="snížená",J361,0)</f>
        <v>0</v>
      </c>
      <c r="BG361" s="237">
        <f>IF(N361="zákl. přenesená",J361,0)</f>
        <v>0</v>
      </c>
      <c r="BH361" s="237">
        <f>IF(N361="sníž. přenesená",J361,0)</f>
        <v>0</v>
      </c>
      <c r="BI361" s="237">
        <f>IF(N361="nulová",J361,0)</f>
        <v>0</v>
      </c>
      <c r="BJ361" s="16" t="s">
        <v>84</v>
      </c>
      <c r="BK361" s="237">
        <f>ROUND(I361*H361,2)</f>
        <v>0</v>
      </c>
      <c r="BL361" s="16" t="s">
        <v>84</v>
      </c>
      <c r="BM361" s="236" t="s">
        <v>1266</v>
      </c>
    </row>
    <row r="362" s="2" customFormat="1">
      <c r="A362" s="37"/>
      <c r="B362" s="38"/>
      <c r="C362" s="39"/>
      <c r="D362" s="238" t="s">
        <v>167</v>
      </c>
      <c r="E362" s="39"/>
      <c r="F362" s="239" t="s">
        <v>1267</v>
      </c>
      <c r="G362" s="39"/>
      <c r="H362" s="39"/>
      <c r="I362" s="240"/>
      <c r="J362" s="39"/>
      <c r="K362" s="39"/>
      <c r="L362" s="43"/>
      <c r="M362" s="241"/>
      <c r="N362" s="242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167</v>
      </c>
      <c r="AU362" s="16" t="s">
        <v>84</v>
      </c>
    </row>
    <row r="363" s="2" customFormat="1" ht="37.8" customHeight="1">
      <c r="A363" s="37"/>
      <c r="B363" s="38"/>
      <c r="C363" s="225" t="s">
        <v>1268</v>
      </c>
      <c r="D363" s="225" t="s">
        <v>160</v>
      </c>
      <c r="E363" s="226" t="s">
        <v>1269</v>
      </c>
      <c r="F363" s="227" t="s">
        <v>1270</v>
      </c>
      <c r="G363" s="228" t="s">
        <v>176</v>
      </c>
      <c r="H363" s="229">
        <v>1</v>
      </c>
      <c r="I363" s="230"/>
      <c r="J363" s="231">
        <f>ROUND(I363*H363,2)</f>
        <v>0</v>
      </c>
      <c r="K363" s="227" t="s">
        <v>164</v>
      </c>
      <c r="L363" s="43"/>
      <c r="M363" s="232" t="s">
        <v>1</v>
      </c>
      <c r="N363" s="233" t="s">
        <v>41</v>
      </c>
      <c r="O363" s="90"/>
      <c r="P363" s="234">
        <f>O363*H363</f>
        <v>0</v>
      </c>
      <c r="Q363" s="234">
        <v>0</v>
      </c>
      <c r="R363" s="234">
        <f>Q363*H363</f>
        <v>0</v>
      </c>
      <c r="S363" s="234">
        <v>0</v>
      </c>
      <c r="T363" s="23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6" t="s">
        <v>84</v>
      </c>
      <c r="AT363" s="236" t="s">
        <v>160</v>
      </c>
      <c r="AU363" s="236" t="s">
        <v>84</v>
      </c>
      <c r="AY363" s="16" t="s">
        <v>157</v>
      </c>
      <c r="BE363" s="237">
        <f>IF(N363="základní",J363,0)</f>
        <v>0</v>
      </c>
      <c r="BF363" s="237">
        <f>IF(N363="snížená",J363,0)</f>
        <v>0</v>
      </c>
      <c r="BG363" s="237">
        <f>IF(N363="zákl. přenesená",J363,0)</f>
        <v>0</v>
      </c>
      <c r="BH363" s="237">
        <f>IF(N363="sníž. přenesená",J363,0)</f>
        <v>0</v>
      </c>
      <c r="BI363" s="237">
        <f>IF(N363="nulová",J363,0)</f>
        <v>0</v>
      </c>
      <c r="BJ363" s="16" t="s">
        <v>84</v>
      </c>
      <c r="BK363" s="237">
        <f>ROUND(I363*H363,2)</f>
        <v>0</v>
      </c>
      <c r="BL363" s="16" t="s">
        <v>84</v>
      </c>
      <c r="BM363" s="236" t="s">
        <v>1271</v>
      </c>
    </row>
    <row r="364" s="2" customFormat="1">
      <c r="A364" s="37"/>
      <c r="B364" s="38"/>
      <c r="C364" s="39"/>
      <c r="D364" s="238" t="s">
        <v>167</v>
      </c>
      <c r="E364" s="39"/>
      <c r="F364" s="239" t="s">
        <v>1272</v>
      </c>
      <c r="G364" s="39"/>
      <c r="H364" s="39"/>
      <c r="I364" s="240"/>
      <c r="J364" s="39"/>
      <c r="K364" s="39"/>
      <c r="L364" s="43"/>
      <c r="M364" s="241"/>
      <c r="N364" s="242"/>
      <c r="O364" s="90"/>
      <c r="P364" s="90"/>
      <c r="Q364" s="90"/>
      <c r="R364" s="90"/>
      <c r="S364" s="90"/>
      <c r="T364" s="91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167</v>
      </c>
      <c r="AU364" s="16" t="s">
        <v>84</v>
      </c>
    </row>
    <row r="365" s="2" customFormat="1" ht="33" customHeight="1">
      <c r="A365" s="37"/>
      <c r="B365" s="38"/>
      <c r="C365" s="225" t="s">
        <v>1273</v>
      </c>
      <c r="D365" s="225" t="s">
        <v>160</v>
      </c>
      <c r="E365" s="226" t="s">
        <v>1274</v>
      </c>
      <c r="F365" s="227" t="s">
        <v>1275</v>
      </c>
      <c r="G365" s="228" t="s">
        <v>176</v>
      </c>
      <c r="H365" s="229">
        <v>1</v>
      </c>
      <c r="I365" s="230"/>
      <c r="J365" s="231">
        <f>ROUND(I365*H365,2)</f>
        <v>0</v>
      </c>
      <c r="K365" s="227" t="s">
        <v>164</v>
      </c>
      <c r="L365" s="43"/>
      <c r="M365" s="232" t="s">
        <v>1</v>
      </c>
      <c r="N365" s="233" t="s">
        <v>41</v>
      </c>
      <c r="O365" s="90"/>
      <c r="P365" s="234">
        <f>O365*H365</f>
        <v>0</v>
      </c>
      <c r="Q365" s="234">
        <v>0</v>
      </c>
      <c r="R365" s="234">
        <f>Q365*H365</f>
        <v>0</v>
      </c>
      <c r="S365" s="234">
        <v>0</v>
      </c>
      <c r="T365" s="235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36" t="s">
        <v>84</v>
      </c>
      <c r="AT365" s="236" t="s">
        <v>160</v>
      </c>
      <c r="AU365" s="236" t="s">
        <v>84</v>
      </c>
      <c r="AY365" s="16" t="s">
        <v>157</v>
      </c>
      <c r="BE365" s="237">
        <f>IF(N365="základní",J365,0)</f>
        <v>0</v>
      </c>
      <c r="BF365" s="237">
        <f>IF(N365="snížená",J365,0)</f>
        <v>0</v>
      </c>
      <c r="BG365" s="237">
        <f>IF(N365="zákl. přenesená",J365,0)</f>
        <v>0</v>
      </c>
      <c r="BH365" s="237">
        <f>IF(N365="sníž. přenesená",J365,0)</f>
        <v>0</v>
      </c>
      <c r="BI365" s="237">
        <f>IF(N365="nulová",J365,0)</f>
        <v>0</v>
      </c>
      <c r="BJ365" s="16" t="s">
        <v>84</v>
      </c>
      <c r="BK365" s="237">
        <f>ROUND(I365*H365,2)</f>
        <v>0</v>
      </c>
      <c r="BL365" s="16" t="s">
        <v>84</v>
      </c>
      <c r="BM365" s="236" t="s">
        <v>1276</v>
      </c>
    </row>
    <row r="366" s="2" customFormat="1">
      <c r="A366" s="37"/>
      <c r="B366" s="38"/>
      <c r="C366" s="39"/>
      <c r="D366" s="238" t="s">
        <v>167</v>
      </c>
      <c r="E366" s="39"/>
      <c r="F366" s="239" t="s">
        <v>1277</v>
      </c>
      <c r="G366" s="39"/>
      <c r="H366" s="39"/>
      <c r="I366" s="240"/>
      <c r="J366" s="39"/>
      <c r="K366" s="39"/>
      <c r="L366" s="43"/>
      <c r="M366" s="241"/>
      <c r="N366" s="242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167</v>
      </c>
      <c r="AU366" s="16" t="s">
        <v>84</v>
      </c>
    </row>
    <row r="367" s="2" customFormat="1" ht="24.15" customHeight="1">
      <c r="A367" s="37"/>
      <c r="B367" s="38"/>
      <c r="C367" s="225" t="s">
        <v>1278</v>
      </c>
      <c r="D367" s="225" t="s">
        <v>160</v>
      </c>
      <c r="E367" s="226" t="s">
        <v>1279</v>
      </c>
      <c r="F367" s="227" t="s">
        <v>1280</v>
      </c>
      <c r="G367" s="228" t="s">
        <v>176</v>
      </c>
      <c r="H367" s="229">
        <v>1</v>
      </c>
      <c r="I367" s="230"/>
      <c r="J367" s="231">
        <f>ROUND(I367*H367,2)</f>
        <v>0</v>
      </c>
      <c r="K367" s="227" t="s">
        <v>164</v>
      </c>
      <c r="L367" s="43"/>
      <c r="M367" s="232" t="s">
        <v>1</v>
      </c>
      <c r="N367" s="233" t="s">
        <v>41</v>
      </c>
      <c r="O367" s="90"/>
      <c r="P367" s="234">
        <f>O367*H367</f>
        <v>0</v>
      </c>
      <c r="Q367" s="234">
        <v>0</v>
      </c>
      <c r="R367" s="234">
        <f>Q367*H367</f>
        <v>0</v>
      </c>
      <c r="S367" s="234">
        <v>0</v>
      </c>
      <c r="T367" s="23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36" t="s">
        <v>84</v>
      </c>
      <c r="AT367" s="236" t="s">
        <v>160</v>
      </c>
      <c r="AU367" s="236" t="s">
        <v>84</v>
      </c>
      <c r="AY367" s="16" t="s">
        <v>157</v>
      </c>
      <c r="BE367" s="237">
        <f>IF(N367="základní",J367,0)</f>
        <v>0</v>
      </c>
      <c r="BF367" s="237">
        <f>IF(N367="snížená",J367,0)</f>
        <v>0</v>
      </c>
      <c r="BG367" s="237">
        <f>IF(N367="zákl. přenesená",J367,0)</f>
        <v>0</v>
      </c>
      <c r="BH367" s="237">
        <f>IF(N367="sníž. přenesená",J367,0)</f>
        <v>0</v>
      </c>
      <c r="BI367" s="237">
        <f>IF(N367="nulová",J367,0)</f>
        <v>0</v>
      </c>
      <c r="BJ367" s="16" t="s">
        <v>84</v>
      </c>
      <c r="BK367" s="237">
        <f>ROUND(I367*H367,2)</f>
        <v>0</v>
      </c>
      <c r="BL367" s="16" t="s">
        <v>84</v>
      </c>
      <c r="BM367" s="236" t="s">
        <v>1281</v>
      </c>
    </row>
    <row r="368" s="2" customFormat="1">
      <c r="A368" s="37"/>
      <c r="B368" s="38"/>
      <c r="C368" s="39"/>
      <c r="D368" s="238" t="s">
        <v>167</v>
      </c>
      <c r="E368" s="39"/>
      <c r="F368" s="239" t="s">
        <v>1282</v>
      </c>
      <c r="G368" s="39"/>
      <c r="H368" s="39"/>
      <c r="I368" s="240"/>
      <c r="J368" s="39"/>
      <c r="K368" s="39"/>
      <c r="L368" s="43"/>
      <c r="M368" s="241"/>
      <c r="N368" s="242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167</v>
      </c>
      <c r="AU368" s="16" t="s">
        <v>84</v>
      </c>
    </row>
    <row r="369" s="2" customFormat="1" ht="16.5" customHeight="1">
      <c r="A369" s="37"/>
      <c r="B369" s="38"/>
      <c r="C369" s="225" t="s">
        <v>1283</v>
      </c>
      <c r="D369" s="225" t="s">
        <v>160</v>
      </c>
      <c r="E369" s="226" t="s">
        <v>970</v>
      </c>
      <c r="F369" s="227" t="s">
        <v>971</v>
      </c>
      <c r="G369" s="228" t="s">
        <v>176</v>
      </c>
      <c r="H369" s="229">
        <v>1</v>
      </c>
      <c r="I369" s="230"/>
      <c r="J369" s="231">
        <f>ROUND(I369*H369,2)</f>
        <v>0</v>
      </c>
      <c r="K369" s="227" t="s">
        <v>164</v>
      </c>
      <c r="L369" s="43"/>
      <c r="M369" s="232" t="s">
        <v>1</v>
      </c>
      <c r="N369" s="233" t="s">
        <v>41</v>
      </c>
      <c r="O369" s="90"/>
      <c r="P369" s="234">
        <f>O369*H369</f>
        <v>0</v>
      </c>
      <c r="Q369" s="234">
        <v>0</v>
      </c>
      <c r="R369" s="234">
        <f>Q369*H369</f>
        <v>0</v>
      </c>
      <c r="S369" s="234">
        <v>0</v>
      </c>
      <c r="T369" s="235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6" t="s">
        <v>84</v>
      </c>
      <c r="AT369" s="236" t="s">
        <v>160</v>
      </c>
      <c r="AU369" s="236" t="s">
        <v>84</v>
      </c>
      <c r="AY369" s="16" t="s">
        <v>157</v>
      </c>
      <c r="BE369" s="237">
        <f>IF(N369="základní",J369,0)</f>
        <v>0</v>
      </c>
      <c r="BF369" s="237">
        <f>IF(N369="snížená",J369,0)</f>
        <v>0</v>
      </c>
      <c r="BG369" s="237">
        <f>IF(N369="zákl. přenesená",J369,0)</f>
        <v>0</v>
      </c>
      <c r="BH369" s="237">
        <f>IF(N369="sníž. přenesená",J369,0)</f>
        <v>0</v>
      </c>
      <c r="BI369" s="237">
        <f>IF(N369="nulová",J369,0)</f>
        <v>0</v>
      </c>
      <c r="BJ369" s="16" t="s">
        <v>84</v>
      </c>
      <c r="BK369" s="237">
        <f>ROUND(I369*H369,2)</f>
        <v>0</v>
      </c>
      <c r="BL369" s="16" t="s">
        <v>84</v>
      </c>
      <c r="BM369" s="236" t="s">
        <v>1284</v>
      </c>
    </row>
    <row r="370" s="2" customFormat="1">
      <c r="A370" s="37"/>
      <c r="B370" s="38"/>
      <c r="C370" s="39"/>
      <c r="D370" s="238" t="s">
        <v>167</v>
      </c>
      <c r="E370" s="39"/>
      <c r="F370" s="239" t="s">
        <v>973</v>
      </c>
      <c r="G370" s="39"/>
      <c r="H370" s="39"/>
      <c r="I370" s="240"/>
      <c r="J370" s="39"/>
      <c r="K370" s="39"/>
      <c r="L370" s="43"/>
      <c r="M370" s="241"/>
      <c r="N370" s="242"/>
      <c r="O370" s="90"/>
      <c r="P370" s="90"/>
      <c r="Q370" s="90"/>
      <c r="R370" s="90"/>
      <c r="S370" s="90"/>
      <c r="T370" s="9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167</v>
      </c>
      <c r="AU370" s="16" t="s">
        <v>84</v>
      </c>
    </row>
    <row r="371" s="2" customFormat="1" ht="24.15" customHeight="1">
      <c r="A371" s="37"/>
      <c r="B371" s="38"/>
      <c r="C371" s="225" t="s">
        <v>1285</v>
      </c>
      <c r="D371" s="225" t="s">
        <v>160</v>
      </c>
      <c r="E371" s="226" t="s">
        <v>975</v>
      </c>
      <c r="F371" s="227" t="s">
        <v>976</v>
      </c>
      <c r="G371" s="228" t="s">
        <v>307</v>
      </c>
      <c r="H371" s="229">
        <v>8</v>
      </c>
      <c r="I371" s="230"/>
      <c r="J371" s="231">
        <f>ROUND(I371*H371,2)</f>
        <v>0</v>
      </c>
      <c r="K371" s="227" t="s">
        <v>164</v>
      </c>
      <c r="L371" s="43"/>
      <c r="M371" s="232" t="s">
        <v>1</v>
      </c>
      <c r="N371" s="233" t="s">
        <v>41</v>
      </c>
      <c r="O371" s="90"/>
      <c r="P371" s="234">
        <f>O371*H371</f>
        <v>0</v>
      </c>
      <c r="Q371" s="234">
        <v>0</v>
      </c>
      <c r="R371" s="234">
        <f>Q371*H371</f>
        <v>0</v>
      </c>
      <c r="S371" s="234">
        <v>0</v>
      </c>
      <c r="T371" s="235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6" t="s">
        <v>84</v>
      </c>
      <c r="AT371" s="236" t="s">
        <v>160</v>
      </c>
      <c r="AU371" s="236" t="s">
        <v>84</v>
      </c>
      <c r="AY371" s="16" t="s">
        <v>157</v>
      </c>
      <c r="BE371" s="237">
        <f>IF(N371="základní",J371,0)</f>
        <v>0</v>
      </c>
      <c r="BF371" s="237">
        <f>IF(N371="snížená",J371,0)</f>
        <v>0</v>
      </c>
      <c r="BG371" s="237">
        <f>IF(N371="zákl. přenesená",J371,0)</f>
        <v>0</v>
      </c>
      <c r="BH371" s="237">
        <f>IF(N371="sníž. přenesená",J371,0)</f>
        <v>0</v>
      </c>
      <c r="BI371" s="237">
        <f>IF(N371="nulová",J371,0)</f>
        <v>0</v>
      </c>
      <c r="BJ371" s="16" t="s">
        <v>84</v>
      </c>
      <c r="BK371" s="237">
        <f>ROUND(I371*H371,2)</f>
        <v>0</v>
      </c>
      <c r="BL371" s="16" t="s">
        <v>84</v>
      </c>
      <c r="BM371" s="236" t="s">
        <v>1286</v>
      </c>
    </row>
    <row r="372" s="2" customFormat="1">
      <c r="A372" s="37"/>
      <c r="B372" s="38"/>
      <c r="C372" s="39"/>
      <c r="D372" s="238" t="s">
        <v>167</v>
      </c>
      <c r="E372" s="39"/>
      <c r="F372" s="239" t="s">
        <v>976</v>
      </c>
      <c r="G372" s="39"/>
      <c r="H372" s="39"/>
      <c r="I372" s="240"/>
      <c r="J372" s="39"/>
      <c r="K372" s="39"/>
      <c r="L372" s="43"/>
      <c r="M372" s="253"/>
      <c r="N372" s="254"/>
      <c r="O372" s="255"/>
      <c r="P372" s="255"/>
      <c r="Q372" s="255"/>
      <c r="R372" s="255"/>
      <c r="S372" s="255"/>
      <c r="T372" s="256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167</v>
      </c>
      <c r="AU372" s="16" t="s">
        <v>84</v>
      </c>
    </row>
    <row r="373" s="2" customFormat="1" ht="6.96" customHeight="1">
      <c r="A373" s="37"/>
      <c r="B373" s="65"/>
      <c r="C373" s="66"/>
      <c r="D373" s="66"/>
      <c r="E373" s="66"/>
      <c r="F373" s="66"/>
      <c r="G373" s="66"/>
      <c r="H373" s="66"/>
      <c r="I373" s="66"/>
      <c r="J373" s="66"/>
      <c r="K373" s="66"/>
      <c r="L373" s="43"/>
      <c r="M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</row>
  </sheetData>
  <sheetProtection sheet="1" autoFilter="0" formatColumns="0" formatRows="0" objects="1" scenarios="1" spinCount="100000" saltValue="f4VlD48DMObJ9Kz/3f/B+in2sg6oEXH5T5YU+eT1EXTjw1S4h3A3ixG5QfeXXfGjtqiHXZO6sDOkrhlL8urhNA==" hashValue="n+c5SIh0BJOE2fNNKccOJp6hSY05HX1cdiTbKEvRjyP08H0kTw/557Da2RtzmAa/wGpN4TyyTo5I8bIWJZdueg==" algorithmName="SHA-512" password="CC35"/>
  <autoFilter ref="C126:K3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1" customFormat="1" ht="12" customHeight="1">
      <c r="B8" s="19"/>
      <c r="D8" s="149" t="s">
        <v>129</v>
      </c>
      <c r="L8" s="19"/>
    </row>
    <row r="9" s="2" customFormat="1" ht="16.5" customHeight="1">
      <c r="A9" s="37"/>
      <c r="B9" s="43"/>
      <c r="C9" s="37"/>
      <c r="D9" s="37"/>
      <c r="E9" s="150" t="s">
        <v>1059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566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1287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568</v>
      </c>
      <c r="G14" s="37"/>
      <c r="H14" s="37"/>
      <c r="I14" s="149" t="s">
        <v>22</v>
      </c>
      <c r="J14" s="152" t="str">
        <f>'Rekapitulace stavby'!AN8</f>
        <v>15. 12. 2022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569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ROUND((SUM(BE124:BE148)),  2)</f>
        <v>0</v>
      </c>
      <c r="G35" s="37"/>
      <c r="H35" s="37"/>
      <c r="I35" s="163">
        <v>0.20999999999999999</v>
      </c>
      <c r="J35" s="162">
        <f>ROUND(((SUM(BE124:BE148))*I35),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ROUND((SUM(BF124:BF148)),  2)</f>
        <v>0</v>
      </c>
      <c r="G36" s="37"/>
      <c r="H36" s="37"/>
      <c r="I36" s="163">
        <v>0.14999999999999999</v>
      </c>
      <c r="J36" s="162">
        <f>ROUND(((SUM(BF124:BF148))*I36),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ROUND((SUM(BG124:BG148)),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ROUND((SUM(BH124:BH148)),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ROUND((SUM(BI124:BI148)),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1059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PS02-02 - Zemní práce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dle PS</v>
      </c>
      <c r="G91" s="39"/>
      <c r="H91" s="39"/>
      <c r="I91" s="31" t="s">
        <v>22</v>
      </c>
      <c r="J91" s="78" t="str">
        <f>IF(J14="","",J14)</f>
        <v>15. 12. 2022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 státní organizace</v>
      </c>
      <c r="G93" s="39"/>
      <c r="H93" s="39"/>
      <c r="I93" s="31" t="s">
        <v>30</v>
      </c>
      <c r="J93" s="35" t="str">
        <f>E23</f>
        <v>SB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Šimon Rebenda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134</v>
      </c>
      <c r="D96" s="184"/>
      <c r="E96" s="184"/>
      <c r="F96" s="184"/>
      <c r="G96" s="184"/>
      <c r="H96" s="184"/>
      <c r="I96" s="184"/>
      <c r="J96" s="185" t="s">
        <v>135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136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137</v>
      </c>
    </row>
    <row r="99" s="9" customFormat="1" ht="24.96" customHeight="1">
      <c r="A99" s="9"/>
      <c r="B99" s="187"/>
      <c r="C99" s="188"/>
      <c r="D99" s="189" t="s">
        <v>456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457</v>
      </c>
      <c r="E100" s="195"/>
      <c r="F100" s="195"/>
      <c r="G100" s="195"/>
      <c r="H100" s="195"/>
      <c r="I100" s="195"/>
      <c r="J100" s="196">
        <f>J126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979</v>
      </c>
      <c r="E101" s="190"/>
      <c r="F101" s="190"/>
      <c r="G101" s="190"/>
      <c r="H101" s="190"/>
      <c r="I101" s="190"/>
      <c r="J101" s="191">
        <f>J131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348</v>
      </c>
      <c r="E102" s="195"/>
      <c r="F102" s="195"/>
      <c r="G102" s="195"/>
      <c r="H102" s="195"/>
      <c r="I102" s="195"/>
      <c r="J102" s="196">
        <f>J132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Oprava PZS na trati Valašské Meziříčí - Kojetín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129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1059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566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PS02-02 - Zemní práce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>dle PS</v>
      </c>
      <c r="G118" s="39"/>
      <c r="H118" s="39"/>
      <c r="I118" s="31" t="s">
        <v>22</v>
      </c>
      <c r="J118" s="78" t="str">
        <f>IF(J14="","",J14)</f>
        <v>15. 12. 2022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>Správa železnic, státní organizace</v>
      </c>
      <c r="G120" s="39"/>
      <c r="H120" s="39"/>
      <c r="I120" s="31" t="s">
        <v>30</v>
      </c>
      <c r="J120" s="35" t="str">
        <f>E23</f>
        <v>SB projekt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IF(E20="","",E20)</f>
        <v>Vyplň údaj</v>
      </c>
      <c r="G121" s="39"/>
      <c r="H121" s="39"/>
      <c r="I121" s="31" t="s">
        <v>33</v>
      </c>
      <c r="J121" s="35" t="str">
        <f>E26</f>
        <v>Šimon Rebenda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142</v>
      </c>
      <c r="D123" s="201" t="s">
        <v>61</v>
      </c>
      <c r="E123" s="201" t="s">
        <v>57</v>
      </c>
      <c r="F123" s="201" t="s">
        <v>58</v>
      </c>
      <c r="G123" s="201" t="s">
        <v>143</v>
      </c>
      <c r="H123" s="201" t="s">
        <v>144</v>
      </c>
      <c r="I123" s="201" t="s">
        <v>145</v>
      </c>
      <c r="J123" s="201" t="s">
        <v>135</v>
      </c>
      <c r="K123" s="202" t="s">
        <v>146</v>
      </c>
      <c r="L123" s="203"/>
      <c r="M123" s="99" t="s">
        <v>1</v>
      </c>
      <c r="N123" s="100" t="s">
        <v>40</v>
      </c>
      <c r="O123" s="100" t="s">
        <v>147</v>
      </c>
      <c r="P123" s="100" t="s">
        <v>148</v>
      </c>
      <c r="Q123" s="100" t="s">
        <v>149</v>
      </c>
      <c r="R123" s="100" t="s">
        <v>150</v>
      </c>
      <c r="S123" s="100" t="s">
        <v>151</v>
      </c>
      <c r="T123" s="101" t="s">
        <v>152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153</v>
      </c>
      <c r="D124" s="39"/>
      <c r="E124" s="39"/>
      <c r="F124" s="39"/>
      <c r="G124" s="39"/>
      <c r="H124" s="39"/>
      <c r="I124" s="39"/>
      <c r="J124" s="204">
        <f>BK124</f>
        <v>0</v>
      </c>
      <c r="K124" s="39"/>
      <c r="L124" s="43"/>
      <c r="M124" s="102"/>
      <c r="N124" s="205"/>
      <c r="O124" s="103"/>
      <c r="P124" s="206">
        <f>P125+P131</f>
        <v>0</v>
      </c>
      <c r="Q124" s="103"/>
      <c r="R124" s="206">
        <f>R125+R131</f>
        <v>0.094039999999999999</v>
      </c>
      <c r="S124" s="103"/>
      <c r="T124" s="207">
        <f>T125+T131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137</v>
      </c>
      <c r="BK124" s="208">
        <f>BK125+BK131</f>
        <v>0</v>
      </c>
    </row>
    <row r="125" s="12" customFormat="1" ht="25.92" customHeight="1">
      <c r="A125" s="12"/>
      <c r="B125" s="209"/>
      <c r="C125" s="210"/>
      <c r="D125" s="211" t="s">
        <v>75</v>
      </c>
      <c r="E125" s="212" t="s">
        <v>406</v>
      </c>
      <c r="F125" s="212" t="s">
        <v>460</v>
      </c>
      <c r="G125" s="210"/>
      <c r="H125" s="210"/>
      <c r="I125" s="213"/>
      <c r="J125" s="214">
        <f>BK125</f>
        <v>0</v>
      </c>
      <c r="K125" s="210"/>
      <c r="L125" s="215"/>
      <c r="M125" s="216"/>
      <c r="N125" s="217"/>
      <c r="O125" s="217"/>
      <c r="P125" s="218">
        <f>P126</f>
        <v>0</v>
      </c>
      <c r="Q125" s="217"/>
      <c r="R125" s="218">
        <f>R126</f>
        <v>0.093600000000000003</v>
      </c>
      <c r="S125" s="217"/>
      <c r="T125" s="21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84</v>
      </c>
      <c r="AT125" s="221" t="s">
        <v>75</v>
      </c>
      <c r="AU125" s="221" t="s">
        <v>76</v>
      </c>
      <c r="AY125" s="220" t="s">
        <v>157</v>
      </c>
      <c r="BK125" s="222">
        <f>BK126</f>
        <v>0</v>
      </c>
    </row>
    <row r="126" s="12" customFormat="1" ht="22.8" customHeight="1">
      <c r="A126" s="12"/>
      <c r="B126" s="209"/>
      <c r="C126" s="210"/>
      <c r="D126" s="211" t="s">
        <v>75</v>
      </c>
      <c r="E126" s="223" t="s">
        <v>84</v>
      </c>
      <c r="F126" s="223" t="s">
        <v>88</v>
      </c>
      <c r="G126" s="210"/>
      <c r="H126" s="210"/>
      <c r="I126" s="213"/>
      <c r="J126" s="224">
        <f>BK126</f>
        <v>0</v>
      </c>
      <c r="K126" s="210"/>
      <c r="L126" s="215"/>
      <c r="M126" s="216"/>
      <c r="N126" s="217"/>
      <c r="O126" s="217"/>
      <c r="P126" s="218">
        <f>SUM(P127:P130)</f>
        <v>0</v>
      </c>
      <c r="Q126" s="217"/>
      <c r="R126" s="218">
        <f>SUM(R127:R130)</f>
        <v>0.093600000000000003</v>
      </c>
      <c r="S126" s="217"/>
      <c r="T126" s="219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84</v>
      </c>
      <c r="AT126" s="221" t="s">
        <v>75</v>
      </c>
      <c r="AU126" s="221" t="s">
        <v>84</v>
      </c>
      <c r="AY126" s="220" t="s">
        <v>157</v>
      </c>
      <c r="BK126" s="222">
        <f>SUM(BK127:BK130)</f>
        <v>0</v>
      </c>
    </row>
    <row r="127" s="2" customFormat="1" ht="44.25" customHeight="1">
      <c r="A127" s="37"/>
      <c r="B127" s="38"/>
      <c r="C127" s="225" t="s">
        <v>84</v>
      </c>
      <c r="D127" s="225" t="s">
        <v>160</v>
      </c>
      <c r="E127" s="226" t="s">
        <v>1288</v>
      </c>
      <c r="F127" s="227" t="s">
        <v>1289</v>
      </c>
      <c r="G127" s="228" t="s">
        <v>163</v>
      </c>
      <c r="H127" s="229">
        <v>16</v>
      </c>
      <c r="I127" s="230"/>
      <c r="J127" s="231">
        <f>ROUND(I127*H127,2)</f>
        <v>0</v>
      </c>
      <c r="K127" s="227" t="s">
        <v>354</v>
      </c>
      <c r="L127" s="43"/>
      <c r="M127" s="232" t="s">
        <v>1</v>
      </c>
      <c r="N127" s="233" t="s">
        <v>41</v>
      </c>
      <c r="O127" s="90"/>
      <c r="P127" s="234">
        <f>O127*H127</f>
        <v>0</v>
      </c>
      <c r="Q127" s="234">
        <v>0.0027000000000000001</v>
      </c>
      <c r="R127" s="234">
        <f>Q127*H127</f>
        <v>0.043200000000000002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84</v>
      </c>
      <c r="AT127" s="236" t="s">
        <v>160</v>
      </c>
      <c r="AU127" s="236" t="s">
        <v>86</v>
      </c>
      <c r="AY127" s="16" t="s">
        <v>157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84</v>
      </c>
      <c r="BK127" s="237">
        <f>ROUND(I127*H127,2)</f>
        <v>0</v>
      </c>
      <c r="BL127" s="16" t="s">
        <v>84</v>
      </c>
      <c r="BM127" s="236" t="s">
        <v>1290</v>
      </c>
    </row>
    <row r="128" s="2" customFormat="1">
      <c r="A128" s="37"/>
      <c r="B128" s="38"/>
      <c r="C128" s="39"/>
      <c r="D128" s="238" t="s">
        <v>167</v>
      </c>
      <c r="E128" s="39"/>
      <c r="F128" s="239" t="s">
        <v>1291</v>
      </c>
      <c r="G128" s="39"/>
      <c r="H128" s="39"/>
      <c r="I128" s="240"/>
      <c r="J128" s="39"/>
      <c r="K128" s="39"/>
      <c r="L128" s="43"/>
      <c r="M128" s="241"/>
      <c r="N128" s="24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167</v>
      </c>
      <c r="AU128" s="16" t="s">
        <v>86</v>
      </c>
    </row>
    <row r="129" s="2" customFormat="1" ht="44.25" customHeight="1">
      <c r="A129" s="37"/>
      <c r="B129" s="38"/>
      <c r="C129" s="225" t="s">
        <v>86</v>
      </c>
      <c r="D129" s="225" t="s">
        <v>160</v>
      </c>
      <c r="E129" s="226" t="s">
        <v>428</v>
      </c>
      <c r="F129" s="227" t="s">
        <v>980</v>
      </c>
      <c r="G129" s="228" t="s">
        <v>163</v>
      </c>
      <c r="H129" s="229">
        <v>14</v>
      </c>
      <c r="I129" s="230"/>
      <c r="J129" s="231">
        <f>ROUND(I129*H129,2)</f>
        <v>0</v>
      </c>
      <c r="K129" s="227" t="s">
        <v>354</v>
      </c>
      <c r="L129" s="43"/>
      <c r="M129" s="232" t="s">
        <v>1</v>
      </c>
      <c r="N129" s="233" t="s">
        <v>41</v>
      </c>
      <c r="O129" s="90"/>
      <c r="P129" s="234">
        <f>O129*H129</f>
        <v>0</v>
      </c>
      <c r="Q129" s="234">
        <v>0.0035999999999999999</v>
      </c>
      <c r="R129" s="234">
        <f>Q129*H129</f>
        <v>0.0504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84</v>
      </c>
      <c r="AT129" s="236" t="s">
        <v>160</v>
      </c>
      <c r="AU129" s="236" t="s">
        <v>86</v>
      </c>
      <c r="AY129" s="16" t="s">
        <v>157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84</v>
      </c>
      <c r="BK129" s="237">
        <f>ROUND(I129*H129,2)</f>
        <v>0</v>
      </c>
      <c r="BL129" s="16" t="s">
        <v>84</v>
      </c>
      <c r="BM129" s="236" t="s">
        <v>1292</v>
      </c>
    </row>
    <row r="130" s="2" customFormat="1">
      <c r="A130" s="37"/>
      <c r="B130" s="38"/>
      <c r="C130" s="39"/>
      <c r="D130" s="238" t="s">
        <v>167</v>
      </c>
      <c r="E130" s="39"/>
      <c r="F130" s="239" t="s">
        <v>982</v>
      </c>
      <c r="G130" s="39"/>
      <c r="H130" s="39"/>
      <c r="I130" s="240"/>
      <c r="J130" s="39"/>
      <c r="K130" s="39"/>
      <c r="L130" s="43"/>
      <c r="M130" s="241"/>
      <c r="N130" s="24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167</v>
      </c>
      <c r="AU130" s="16" t="s">
        <v>86</v>
      </c>
    </row>
    <row r="131" s="12" customFormat="1" ht="25.92" customHeight="1">
      <c r="A131" s="12"/>
      <c r="B131" s="209"/>
      <c r="C131" s="210"/>
      <c r="D131" s="211" t="s">
        <v>75</v>
      </c>
      <c r="E131" s="212" t="s">
        <v>169</v>
      </c>
      <c r="F131" s="212" t="s">
        <v>983</v>
      </c>
      <c r="G131" s="210"/>
      <c r="H131" s="210"/>
      <c r="I131" s="213"/>
      <c r="J131" s="214">
        <f>BK131</f>
        <v>0</v>
      </c>
      <c r="K131" s="210"/>
      <c r="L131" s="215"/>
      <c r="M131" s="216"/>
      <c r="N131" s="217"/>
      <c r="O131" s="217"/>
      <c r="P131" s="218">
        <f>P132</f>
        <v>0</v>
      </c>
      <c r="Q131" s="217"/>
      <c r="R131" s="218">
        <f>R132</f>
        <v>0.00044000000000000007</v>
      </c>
      <c r="S131" s="217"/>
      <c r="T131" s="219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0" t="s">
        <v>173</v>
      </c>
      <c r="AT131" s="221" t="s">
        <v>75</v>
      </c>
      <c r="AU131" s="221" t="s">
        <v>76</v>
      </c>
      <c r="AY131" s="220" t="s">
        <v>157</v>
      </c>
      <c r="BK131" s="222">
        <f>BK132</f>
        <v>0</v>
      </c>
    </row>
    <row r="132" s="12" customFormat="1" ht="22.8" customHeight="1">
      <c r="A132" s="12"/>
      <c r="B132" s="209"/>
      <c r="C132" s="210"/>
      <c r="D132" s="211" t="s">
        <v>75</v>
      </c>
      <c r="E132" s="223" t="s">
        <v>361</v>
      </c>
      <c r="F132" s="223" t="s">
        <v>362</v>
      </c>
      <c r="G132" s="210"/>
      <c r="H132" s="210"/>
      <c r="I132" s="213"/>
      <c r="J132" s="224">
        <f>BK132</f>
        <v>0</v>
      </c>
      <c r="K132" s="210"/>
      <c r="L132" s="215"/>
      <c r="M132" s="216"/>
      <c r="N132" s="217"/>
      <c r="O132" s="217"/>
      <c r="P132" s="218">
        <f>SUM(P133:P148)</f>
        <v>0</v>
      </c>
      <c r="Q132" s="217"/>
      <c r="R132" s="218">
        <f>SUM(R133:R148)</f>
        <v>0.00044000000000000007</v>
      </c>
      <c r="S132" s="217"/>
      <c r="T132" s="219">
        <f>SUM(T133:T148)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173</v>
      </c>
      <c r="AT132" s="221" t="s">
        <v>75</v>
      </c>
      <c r="AU132" s="221" t="s">
        <v>84</v>
      </c>
      <c r="AY132" s="220" t="s">
        <v>157</v>
      </c>
      <c r="BK132" s="222">
        <f>SUM(BK133:BK148)</f>
        <v>0</v>
      </c>
    </row>
    <row r="133" s="2" customFormat="1" ht="24.15" customHeight="1">
      <c r="A133" s="37"/>
      <c r="B133" s="38"/>
      <c r="C133" s="225" t="s">
        <v>173</v>
      </c>
      <c r="D133" s="225" t="s">
        <v>160</v>
      </c>
      <c r="E133" s="226" t="s">
        <v>984</v>
      </c>
      <c r="F133" s="227" t="s">
        <v>985</v>
      </c>
      <c r="G133" s="228" t="s">
        <v>986</v>
      </c>
      <c r="H133" s="229">
        <v>0.050000000000000003</v>
      </c>
      <c r="I133" s="230"/>
      <c r="J133" s="231">
        <f>ROUND(I133*H133,2)</f>
        <v>0</v>
      </c>
      <c r="K133" s="227" t="s">
        <v>354</v>
      </c>
      <c r="L133" s="43"/>
      <c r="M133" s="232" t="s">
        <v>1</v>
      </c>
      <c r="N133" s="233" t="s">
        <v>41</v>
      </c>
      <c r="O133" s="90"/>
      <c r="P133" s="234">
        <f>O133*H133</f>
        <v>0</v>
      </c>
      <c r="Q133" s="234">
        <v>0.0088000000000000005</v>
      </c>
      <c r="R133" s="234">
        <f>Q133*H133</f>
        <v>0.00044000000000000007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187</v>
      </c>
      <c r="AT133" s="236" t="s">
        <v>160</v>
      </c>
      <c r="AU133" s="236" t="s">
        <v>86</v>
      </c>
      <c r="AY133" s="16" t="s">
        <v>157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84</v>
      </c>
      <c r="BK133" s="237">
        <f>ROUND(I133*H133,2)</f>
        <v>0</v>
      </c>
      <c r="BL133" s="16" t="s">
        <v>187</v>
      </c>
      <c r="BM133" s="236" t="s">
        <v>1293</v>
      </c>
    </row>
    <row r="134" s="2" customFormat="1">
      <c r="A134" s="37"/>
      <c r="B134" s="38"/>
      <c r="C134" s="39"/>
      <c r="D134" s="238" t="s">
        <v>167</v>
      </c>
      <c r="E134" s="39"/>
      <c r="F134" s="239" t="s">
        <v>988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86</v>
      </c>
    </row>
    <row r="135" s="2" customFormat="1" ht="24.15" customHeight="1">
      <c r="A135" s="37"/>
      <c r="B135" s="38"/>
      <c r="C135" s="225" t="s">
        <v>156</v>
      </c>
      <c r="D135" s="225" t="s">
        <v>160</v>
      </c>
      <c r="E135" s="226" t="s">
        <v>989</v>
      </c>
      <c r="F135" s="227" t="s">
        <v>990</v>
      </c>
      <c r="G135" s="228" t="s">
        <v>438</v>
      </c>
      <c r="H135" s="229">
        <v>6</v>
      </c>
      <c r="I135" s="230"/>
      <c r="J135" s="231">
        <f>ROUND(I135*H135,2)</f>
        <v>0</v>
      </c>
      <c r="K135" s="227" t="s">
        <v>354</v>
      </c>
      <c r="L135" s="43"/>
      <c r="M135" s="232" t="s">
        <v>1</v>
      </c>
      <c r="N135" s="233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187</v>
      </c>
      <c r="AT135" s="236" t="s">
        <v>160</v>
      </c>
      <c r="AU135" s="236" t="s">
        <v>86</v>
      </c>
      <c r="AY135" s="16" t="s">
        <v>157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84</v>
      </c>
      <c r="BK135" s="237">
        <f>ROUND(I135*H135,2)</f>
        <v>0</v>
      </c>
      <c r="BL135" s="16" t="s">
        <v>187</v>
      </c>
      <c r="BM135" s="236" t="s">
        <v>1294</v>
      </c>
    </row>
    <row r="136" s="2" customFormat="1">
      <c r="A136" s="37"/>
      <c r="B136" s="38"/>
      <c r="C136" s="39"/>
      <c r="D136" s="238" t="s">
        <v>167</v>
      </c>
      <c r="E136" s="39"/>
      <c r="F136" s="239" t="s">
        <v>992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86</v>
      </c>
    </row>
    <row r="137" s="2" customFormat="1" ht="24.15" customHeight="1">
      <c r="A137" s="37"/>
      <c r="B137" s="38"/>
      <c r="C137" s="225" t="s">
        <v>184</v>
      </c>
      <c r="D137" s="225" t="s">
        <v>160</v>
      </c>
      <c r="E137" s="226" t="s">
        <v>993</v>
      </c>
      <c r="F137" s="227" t="s">
        <v>994</v>
      </c>
      <c r="G137" s="228" t="s">
        <v>163</v>
      </c>
      <c r="H137" s="229">
        <v>120</v>
      </c>
      <c r="I137" s="230"/>
      <c r="J137" s="231">
        <f>ROUND(I137*H137,2)</f>
        <v>0</v>
      </c>
      <c r="K137" s="227" t="s">
        <v>1295</v>
      </c>
      <c r="L137" s="43"/>
      <c r="M137" s="232" t="s">
        <v>1</v>
      </c>
      <c r="N137" s="233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84</v>
      </c>
      <c r="AT137" s="236" t="s">
        <v>160</v>
      </c>
      <c r="AU137" s="236" t="s">
        <v>86</v>
      </c>
      <c r="AY137" s="16" t="s">
        <v>157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84</v>
      </c>
      <c r="BK137" s="237">
        <f>ROUND(I137*H137,2)</f>
        <v>0</v>
      </c>
      <c r="BL137" s="16" t="s">
        <v>84</v>
      </c>
      <c r="BM137" s="236" t="s">
        <v>1296</v>
      </c>
    </row>
    <row r="138" s="2" customFormat="1">
      <c r="A138" s="37"/>
      <c r="B138" s="38"/>
      <c r="C138" s="39"/>
      <c r="D138" s="238" t="s">
        <v>167</v>
      </c>
      <c r="E138" s="39"/>
      <c r="F138" s="239" t="s">
        <v>996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86</v>
      </c>
    </row>
    <row r="139" s="2" customFormat="1" ht="24.15" customHeight="1">
      <c r="A139" s="37"/>
      <c r="B139" s="38"/>
      <c r="C139" s="225" t="s">
        <v>189</v>
      </c>
      <c r="D139" s="225" t="s">
        <v>160</v>
      </c>
      <c r="E139" s="226" t="s">
        <v>1297</v>
      </c>
      <c r="F139" s="227" t="s">
        <v>1298</v>
      </c>
      <c r="G139" s="228" t="s">
        <v>163</v>
      </c>
      <c r="H139" s="229">
        <v>10</v>
      </c>
      <c r="I139" s="230"/>
      <c r="J139" s="231">
        <f>ROUND(I139*H139,2)</f>
        <v>0</v>
      </c>
      <c r="K139" s="227" t="s">
        <v>354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84</v>
      </c>
      <c r="AT139" s="236" t="s">
        <v>160</v>
      </c>
      <c r="AU139" s="236" t="s">
        <v>86</v>
      </c>
      <c r="AY139" s="16" t="s">
        <v>157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84</v>
      </c>
      <c r="BK139" s="237">
        <f>ROUND(I139*H139,2)</f>
        <v>0</v>
      </c>
      <c r="BL139" s="16" t="s">
        <v>84</v>
      </c>
      <c r="BM139" s="236" t="s">
        <v>1299</v>
      </c>
    </row>
    <row r="140" s="2" customFormat="1">
      <c r="A140" s="37"/>
      <c r="B140" s="38"/>
      <c r="C140" s="39"/>
      <c r="D140" s="238" t="s">
        <v>167</v>
      </c>
      <c r="E140" s="39"/>
      <c r="F140" s="239" t="s">
        <v>1300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167</v>
      </c>
      <c r="AU140" s="16" t="s">
        <v>86</v>
      </c>
    </row>
    <row r="141" s="2" customFormat="1" ht="24.15" customHeight="1">
      <c r="A141" s="37"/>
      <c r="B141" s="38"/>
      <c r="C141" s="225" t="s">
        <v>194</v>
      </c>
      <c r="D141" s="225" t="s">
        <v>160</v>
      </c>
      <c r="E141" s="226" t="s">
        <v>997</v>
      </c>
      <c r="F141" s="227" t="s">
        <v>998</v>
      </c>
      <c r="G141" s="228" t="s">
        <v>438</v>
      </c>
      <c r="H141" s="229">
        <v>6</v>
      </c>
      <c r="I141" s="230"/>
      <c r="J141" s="231">
        <f>ROUND(I141*H141,2)</f>
        <v>0</v>
      </c>
      <c r="K141" s="227" t="s">
        <v>1295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84</v>
      </c>
      <c r="AT141" s="236" t="s">
        <v>160</v>
      </c>
      <c r="AU141" s="236" t="s">
        <v>86</v>
      </c>
      <c r="AY141" s="16" t="s">
        <v>157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84</v>
      </c>
      <c r="BK141" s="237">
        <f>ROUND(I141*H141,2)</f>
        <v>0</v>
      </c>
      <c r="BL141" s="16" t="s">
        <v>84</v>
      </c>
      <c r="BM141" s="236" t="s">
        <v>1301</v>
      </c>
    </row>
    <row r="142" s="2" customFormat="1">
      <c r="A142" s="37"/>
      <c r="B142" s="38"/>
      <c r="C142" s="39"/>
      <c r="D142" s="238" t="s">
        <v>167</v>
      </c>
      <c r="E142" s="39"/>
      <c r="F142" s="239" t="s">
        <v>1000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86</v>
      </c>
    </row>
    <row r="143" s="2" customFormat="1" ht="24.15" customHeight="1">
      <c r="A143" s="37"/>
      <c r="B143" s="38"/>
      <c r="C143" s="225" t="s">
        <v>199</v>
      </c>
      <c r="D143" s="225" t="s">
        <v>160</v>
      </c>
      <c r="E143" s="226" t="s">
        <v>1001</v>
      </c>
      <c r="F143" s="227" t="s">
        <v>1002</v>
      </c>
      <c r="G143" s="228" t="s">
        <v>163</v>
      </c>
      <c r="H143" s="229">
        <v>120</v>
      </c>
      <c r="I143" s="230"/>
      <c r="J143" s="231">
        <f>ROUND(I143*H143,2)</f>
        <v>0</v>
      </c>
      <c r="K143" s="227" t="s">
        <v>1295</v>
      </c>
      <c r="L143" s="43"/>
      <c r="M143" s="232" t="s">
        <v>1</v>
      </c>
      <c r="N143" s="233" t="s">
        <v>41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84</v>
      </c>
      <c r="AT143" s="236" t="s">
        <v>160</v>
      </c>
      <c r="AU143" s="236" t="s">
        <v>86</v>
      </c>
      <c r="AY143" s="16" t="s">
        <v>157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84</v>
      </c>
      <c r="BK143" s="237">
        <f>ROUND(I143*H143,2)</f>
        <v>0</v>
      </c>
      <c r="BL143" s="16" t="s">
        <v>84</v>
      </c>
      <c r="BM143" s="236" t="s">
        <v>1302</v>
      </c>
    </row>
    <row r="144" s="2" customFormat="1">
      <c r="A144" s="37"/>
      <c r="B144" s="38"/>
      <c r="C144" s="39"/>
      <c r="D144" s="238" t="s">
        <v>167</v>
      </c>
      <c r="E144" s="39"/>
      <c r="F144" s="239" t="s">
        <v>1004</v>
      </c>
      <c r="G144" s="39"/>
      <c r="H144" s="39"/>
      <c r="I144" s="240"/>
      <c r="J144" s="39"/>
      <c r="K144" s="39"/>
      <c r="L144" s="43"/>
      <c r="M144" s="241"/>
      <c r="N144" s="24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86</v>
      </c>
    </row>
    <row r="145" s="2" customFormat="1" ht="24.15" customHeight="1">
      <c r="A145" s="37"/>
      <c r="B145" s="38"/>
      <c r="C145" s="225" t="s">
        <v>203</v>
      </c>
      <c r="D145" s="225" t="s">
        <v>160</v>
      </c>
      <c r="E145" s="226" t="s">
        <v>1303</v>
      </c>
      <c r="F145" s="227" t="s">
        <v>1304</v>
      </c>
      <c r="G145" s="228" t="s">
        <v>163</v>
      </c>
      <c r="H145" s="229">
        <v>10</v>
      </c>
      <c r="I145" s="230"/>
      <c r="J145" s="231">
        <f>ROUND(I145*H145,2)</f>
        <v>0</v>
      </c>
      <c r="K145" s="227" t="s">
        <v>354</v>
      </c>
      <c r="L145" s="43"/>
      <c r="M145" s="232" t="s">
        <v>1</v>
      </c>
      <c r="N145" s="233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84</v>
      </c>
      <c r="AT145" s="236" t="s">
        <v>160</v>
      </c>
      <c r="AU145" s="236" t="s">
        <v>86</v>
      </c>
      <c r="AY145" s="16" t="s">
        <v>157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84</v>
      </c>
      <c r="BK145" s="237">
        <f>ROUND(I145*H145,2)</f>
        <v>0</v>
      </c>
      <c r="BL145" s="16" t="s">
        <v>84</v>
      </c>
      <c r="BM145" s="236" t="s">
        <v>1305</v>
      </c>
    </row>
    <row r="146" s="2" customFormat="1">
      <c r="A146" s="37"/>
      <c r="B146" s="38"/>
      <c r="C146" s="39"/>
      <c r="D146" s="238" t="s">
        <v>167</v>
      </c>
      <c r="E146" s="39"/>
      <c r="F146" s="239" t="s">
        <v>1306</v>
      </c>
      <c r="G146" s="39"/>
      <c r="H146" s="39"/>
      <c r="I146" s="240"/>
      <c r="J146" s="39"/>
      <c r="K146" s="39"/>
      <c r="L146" s="43"/>
      <c r="M146" s="241"/>
      <c r="N146" s="24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167</v>
      </c>
      <c r="AU146" s="16" t="s">
        <v>86</v>
      </c>
    </row>
    <row r="147" s="2" customFormat="1" ht="24.15" customHeight="1">
      <c r="A147" s="37"/>
      <c r="B147" s="38"/>
      <c r="C147" s="225" t="s">
        <v>208</v>
      </c>
      <c r="D147" s="225" t="s">
        <v>160</v>
      </c>
      <c r="E147" s="226" t="s">
        <v>1005</v>
      </c>
      <c r="F147" s="227" t="s">
        <v>1006</v>
      </c>
      <c r="G147" s="228" t="s">
        <v>411</v>
      </c>
      <c r="H147" s="229">
        <v>130</v>
      </c>
      <c r="I147" s="230"/>
      <c r="J147" s="231">
        <f>ROUND(I147*H147,2)</f>
        <v>0</v>
      </c>
      <c r="K147" s="227" t="s">
        <v>354</v>
      </c>
      <c r="L147" s="43"/>
      <c r="M147" s="232" t="s">
        <v>1</v>
      </c>
      <c r="N147" s="233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84</v>
      </c>
      <c r="AT147" s="236" t="s">
        <v>160</v>
      </c>
      <c r="AU147" s="236" t="s">
        <v>86</v>
      </c>
      <c r="AY147" s="16" t="s">
        <v>157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84</v>
      </c>
      <c r="BK147" s="237">
        <f>ROUND(I147*H147,2)</f>
        <v>0</v>
      </c>
      <c r="BL147" s="16" t="s">
        <v>84</v>
      </c>
      <c r="BM147" s="236" t="s">
        <v>1307</v>
      </c>
    </row>
    <row r="148" s="2" customFormat="1">
      <c r="A148" s="37"/>
      <c r="B148" s="38"/>
      <c r="C148" s="39"/>
      <c r="D148" s="238" t="s">
        <v>167</v>
      </c>
      <c r="E148" s="39"/>
      <c r="F148" s="239" t="s">
        <v>1008</v>
      </c>
      <c r="G148" s="39"/>
      <c r="H148" s="39"/>
      <c r="I148" s="240"/>
      <c r="J148" s="39"/>
      <c r="K148" s="39"/>
      <c r="L148" s="43"/>
      <c r="M148" s="253"/>
      <c r="N148" s="254"/>
      <c r="O148" s="255"/>
      <c r="P148" s="255"/>
      <c r="Q148" s="255"/>
      <c r="R148" s="255"/>
      <c r="S148" s="255"/>
      <c r="T148" s="256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167</v>
      </c>
      <c r="AU148" s="16" t="s">
        <v>86</v>
      </c>
    </row>
    <row r="149" s="2" customFormat="1" ht="6.96" customHeight="1">
      <c r="A149" s="37"/>
      <c r="B149" s="65"/>
      <c r="C149" s="66"/>
      <c r="D149" s="66"/>
      <c r="E149" s="66"/>
      <c r="F149" s="66"/>
      <c r="G149" s="66"/>
      <c r="H149" s="66"/>
      <c r="I149" s="66"/>
      <c r="J149" s="66"/>
      <c r="K149" s="66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hUnEoL4pN9gV7+620snHhaoGd2HtaleoQkWypQkLoldcOadmrXdxccuaozT+VG1FqYQTHhXw/ApnT7jbQKLDhA==" hashValue="Qswmb6lZkZaYevknE1KA6VkGbjFcDkLO3x/beyHFW+pUO/hs00KujSNWstaWXkmATW7jw3f/pAyBsY5HETAujg==" algorithmName="SHA-512" password="CC35"/>
  <autoFilter ref="C123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1" customFormat="1" ht="12" customHeight="1">
      <c r="B8" s="19"/>
      <c r="D8" s="149" t="s">
        <v>129</v>
      </c>
      <c r="L8" s="19"/>
    </row>
    <row r="9" s="2" customFormat="1" ht="16.5" customHeight="1">
      <c r="A9" s="37"/>
      <c r="B9" s="43"/>
      <c r="C9" s="37"/>
      <c r="D9" s="37"/>
      <c r="E9" s="150" t="s">
        <v>1059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566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1308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568</v>
      </c>
      <c r="G14" s="37"/>
      <c r="H14" s="37"/>
      <c r="I14" s="149" t="s">
        <v>22</v>
      </c>
      <c r="J14" s="152" t="str">
        <f>'Rekapitulace stavby'!AN8</f>
        <v>15. 12. 2022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569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ROUND((SUM(BE124:BE152)),  2)</f>
        <v>0</v>
      </c>
      <c r="G35" s="37"/>
      <c r="H35" s="37"/>
      <c r="I35" s="163">
        <v>0.20999999999999999</v>
      </c>
      <c r="J35" s="162">
        <f>ROUND(((SUM(BE124:BE152))*I35),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ROUND((SUM(BF124:BF152)),  2)</f>
        <v>0</v>
      </c>
      <c r="G36" s="37"/>
      <c r="H36" s="37"/>
      <c r="I36" s="163">
        <v>0.14999999999999999</v>
      </c>
      <c r="J36" s="162">
        <f>ROUND(((SUM(BF124:BF152))*I36),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ROUND((SUM(BG124:BG152)),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ROUND((SUM(BH124:BH152)),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ROUND((SUM(BI124:BI152)),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1059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PS02-03 - VRN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dle PS</v>
      </c>
      <c r="G91" s="39"/>
      <c r="H91" s="39"/>
      <c r="I91" s="31" t="s">
        <v>22</v>
      </c>
      <c r="J91" s="78" t="str">
        <f>IF(J14="","",J14)</f>
        <v>15. 12. 2022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 státní organizace</v>
      </c>
      <c r="G93" s="39"/>
      <c r="H93" s="39"/>
      <c r="I93" s="31" t="s">
        <v>30</v>
      </c>
      <c r="J93" s="35" t="str">
        <f>E23</f>
        <v>SB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Šimon Rebenda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134</v>
      </c>
      <c r="D96" s="184"/>
      <c r="E96" s="184"/>
      <c r="F96" s="184"/>
      <c r="G96" s="184"/>
      <c r="H96" s="184"/>
      <c r="I96" s="184"/>
      <c r="J96" s="185" t="s">
        <v>135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136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137</v>
      </c>
    </row>
    <row r="99" s="9" customFormat="1" ht="24.96" customHeight="1">
      <c r="A99" s="9"/>
      <c r="B99" s="187"/>
      <c r="C99" s="188"/>
      <c r="D99" s="189" t="s">
        <v>140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1010</v>
      </c>
      <c r="E100" s="190"/>
      <c r="F100" s="190"/>
      <c r="G100" s="190"/>
      <c r="H100" s="190"/>
      <c r="I100" s="190"/>
      <c r="J100" s="191">
        <f>J130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3"/>
      <c r="C101" s="132"/>
      <c r="D101" s="194" t="s">
        <v>1011</v>
      </c>
      <c r="E101" s="195"/>
      <c r="F101" s="195"/>
      <c r="G101" s="195"/>
      <c r="H101" s="195"/>
      <c r="I101" s="195"/>
      <c r="J101" s="196">
        <f>J145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1012</v>
      </c>
      <c r="E102" s="195"/>
      <c r="F102" s="195"/>
      <c r="G102" s="195"/>
      <c r="H102" s="195"/>
      <c r="I102" s="195"/>
      <c r="J102" s="196">
        <f>J150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Oprava PZS na trati Valašské Meziříčí - Kojetín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129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1059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566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PS02-03 - VRN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>dle PS</v>
      </c>
      <c r="G118" s="39"/>
      <c r="H118" s="39"/>
      <c r="I118" s="31" t="s">
        <v>22</v>
      </c>
      <c r="J118" s="78" t="str">
        <f>IF(J14="","",J14)</f>
        <v>15. 12. 2022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>Správa železnic, státní organizace</v>
      </c>
      <c r="G120" s="39"/>
      <c r="H120" s="39"/>
      <c r="I120" s="31" t="s">
        <v>30</v>
      </c>
      <c r="J120" s="35" t="str">
        <f>E23</f>
        <v>SB projekt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IF(E20="","",E20)</f>
        <v>Vyplň údaj</v>
      </c>
      <c r="G121" s="39"/>
      <c r="H121" s="39"/>
      <c r="I121" s="31" t="s">
        <v>33</v>
      </c>
      <c r="J121" s="35" t="str">
        <f>E26</f>
        <v>Šimon Rebenda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142</v>
      </c>
      <c r="D123" s="201" t="s">
        <v>61</v>
      </c>
      <c r="E123" s="201" t="s">
        <v>57</v>
      </c>
      <c r="F123" s="201" t="s">
        <v>58</v>
      </c>
      <c r="G123" s="201" t="s">
        <v>143</v>
      </c>
      <c r="H123" s="201" t="s">
        <v>144</v>
      </c>
      <c r="I123" s="201" t="s">
        <v>145</v>
      </c>
      <c r="J123" s="201" t="s">
        <v>135</v>
      </c>
      <c r="K123" s="202" t="s">
        <v>146</v>
      </c>
      <c r="L123" s="203"/>
      <c r="M123" s="99" t="s">
        <v>1</v>
      </c>
      <c r="N123" s="100" t="s">
        <v>40</v>
      </c>
      <c r="O123" s="100" t="s">
        <v>147</v>
      </c>
      <c r="P123" s="100" t="s">
        <v>148</v>
      </c>
      <c r="Q123" s="100" t="s">
        <v>149</v>
      </c>
      <c r="R123" s="100" t="s">
        <v>150</v>
      </c>
      <c r="S123" s="100" t="s">
        <v>151</v>
      </c>
      <c r="T123" s="101" t="s">
        <v>152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153</v>
      </c>
      <c r="D124" s="39"/>
      <c r="E124" s="39"/>
      <c r="F124" s="39"/>
      <c r="G124" s="39"/>
      <c r="H124" s="39"/>
      <c r="I124" s="39"/>
      <c r="J124" s="204">
        <f>BK124</f>
        <v>0</v>
      </c>
      <c r="K124" s="39"/>
      <c r="L124" s="43"/>
      <c r="M124" s="102"/>
      <c r="N124" s="205"/>
      <c r="O124" s="103"/>
      <c r="P124" s="206">
        <f>P125+P130</f>
        <v>0</v>
      </c>
      <c r="Q124" s="103"/>
      <c r="R124" s="206">
        <f>R125+R130</f>
        <v>0</v>
      </c>
      <c r="S124" s="103"/>
      <c r="T124" s="207">
        <f>T125+T130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137</v>
      </c>
      <c r="BK124" s="208">
        <f>BK125+BK130</f>
        <v>0</v>
      </c>
    </row>
    <row r="125" s="12" customFormat="1" ht="25.92" customHeight="1">
      <c r="A125" s="12"/>
      <c r="B125" s="209"/>
      <c r="C125" s="210"/>
      <c r="D125" s="211" t="s">
        <v>75</v>
      </c>
      <c r="E125" s="212" t="s">
        <v>182</v>
      </c>
      <c r="F125" s="212" t="s">
        <v>183</v>
      </c>
      <c r="G125" s="210"/>
      <c r="H125" s="210"/>
      <c r="I125" s="213"/>
      <c r="J125" s="214">
        <f>BK125</f>
        <v>0</v>
      </c>
      <c r="K125" s="210"/>
      <c r="L125" s="215"/>
      <c r="M125" s="216"/>
      <c r="N125" s="217"/>
      <c r="O125" s="217"/>
      <c r="P125" s="218">
        <f>SUM(P126:P129)</f>
        <v>0</v>
      </c>
      <c r="Q125" s="217"/>
      <c r="R125" s="218">
        <f>SUM(R126:R129)</f>
        <v>0</v>
      </c>
      <c r="S125" s="217"/>
      <c r="T125" s="219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156</v>
      </c>
      <c r="AT125" s="221" t="s">
        <v>75</v>
      </c>
      <c r="AU125" s="221" t="s">
        <v>76</v>
      </c>
      <c r="AY125" s="220" t="s">
        <v>157</v>
      </c>
      <c r="BK125" s="222">
        <f>SUM(BK126:BK129)</f>
        <v>0</v>
      </c>
    </row>
    <row r="126" s="2" customFormat="1" ht="49.05" customHeight="1">
      <c r="A126" s="37"/>
      <c r="B126" s="38"/>
      <c r="C126" s="225" t="s">
        <v>84</v>
      </c>
      <c r="D126" s="225" t="s">
        <v>160</v>
      </c>
      <c r="E126" s="226" t="s">
        <v>1013</v>
      </c>
      <c r="F126" s="227" t="s">
        <v>1014</v>
      </c>
      <c r="G126" s="228" t="s">
        <v>471</v>
      </c>
      <c r="H126" s="229">
        <v>7</v>
      </c>
      <c r="I126" s="230"/>
      <c r="J126" s="231">
        <f>ROUND(I126*H126,2)</f>
        <v>0</v>
      </c>
      <c r="K126" s="227" t="s">
        <v>745</v>
      </c>
      <c r="L126" s="43"/>
      <c r="M126" s="232" t="s">
        <v>1</v>
      </c>
      <c r="N126" s="233" t="s">
        <v>41</v>
      </c>
      <c r="O126" s="90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6" t="s">
        <v>84</v>
      </c>
      <c r="AT126" s="236" t="s">
        <v>160</v>
      </c>
      <c r="AU126" s="236" t="s">
        <v>84</v>
      </c>
      <c r="AY126" s="16" t="s">
        <v>157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6" t="s">
        <v>84</v>
      </c>
      <c r="BK126" s="237">
        <f>ROUND(I126*H126,2)</f>
        <v>0</v>
      </c>
      <c r="BL126" s="16" t="s">
        <v>84</v>
      </c>
      <c r="BM126" s="236" t="s">
        <v>1309</v>
      </c>
    </row>
    <row r="127" s="2" customFormat="1">
      <c r="A127" s="37"/>
      <c r="B127" s="38"/>
      <c r="C127" s="39"/>
      <c r="D127" s="238" t="s">
        <v>167</v>
      </c>
      <c r="E127" s="39"/>
      <c r="F127" s="239" t="s">
        <v>1016</v>
      </c>
      <c r="G127" s="39"/>
      <c r="H127" s="39"/>
      <c r="I127" s="240"/>
      <c r="J127" s="39"/>
      <c r="K127" s="39"/>
      <c r="L127" s="43"/>
      <c r="M127" s="241"/>
      <c r="N127" s="242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167</v>
      </c>
      <c r="AU127" s="16" t="s">
        <v>84</v>
      </c>
    </row>
    <row r="128" s="2" customFormat="1" ht="24.15" customHeight="1">
      <c r="A128" s="37"/>
      <c r="B128" s="38"/>
      <c r="C128" s="225" t="s">
        <v>86</v>
      </c>
      <c r="D128" s="225" t="s">
        <v>160</v>
      </c>
      <c r="E128" s="226" t="s">
        <v>1017</v>
      </c>
      <c r="F128" s="227" t="s">
        <v>1018</v>
      </c>
      <c r="G128" s="228" t="s">
        <v>176</v>
      </c>
      <c r="H128" s="229">
        <v>3</v>
      </c>
      <c r="I128" s="230"/>
      <c r="J128" s="231">
        <f>ROUND(I128*H128,2)</f>
        <v>0</v>
      </c>
      <c r="K128" s="227" t="s">
        <v>745</v>
      </c>
      <c r="L128" s="43"/>
      <c r="M128" s="232" t="s">
        <v>1</v>
      </c>
      <c r="N128" s="233" t="s">
        <v>41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84</v>
      </c>
      <c r="AT128" s="236" t="s">
        <v>160</v>
      </c>
      <c r="AU128" s="236" t="s">
        <v>84</v>
      </c>
      <c r="AY128" s="16" t="s">
        <v>157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84</v>
      </c>
      <c r="BK128" s="237">
        <f>ROUND(I128*H128,2)</f>
        <v>0</v>
      </c>
      <c r="BL128" s="16" t="s">
        <v>84</v>
      </c>
      <c r="BM128" s="236" t="s">
        <v>1310</v>
      </c>
    </row>
    <row r="129" s="2" customFormat="1">
      <c r="A129" s="37"/>
      <c r="B129" s="38"/>
      <c r="C129" s="39"/>
      <c r="D129" s="238" t="s">
        <v>167</v>
      </c>
      <c r="E129" s="39"/>
      <c r="F129" s="239" t="s">
        <v>1020</v>
      </c>
      <c r="G129" s="39"/>
      <c r="H129" s="39"/>
      <c r="I129" s="240"/>
      <c r="J129" s="39"/>
      <c r="K129" s="39"/>
      <c r="L129" s="43"/>
      <c r="M129" s="241"/>
      <c r="N129" s="242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167</v>
      </c>
      <c r="AU129" s="16" t="s">
        <v>84</v>
      </c>
    </row>
    <row r="130" s="12" customFormat="1" ht="25.92" customHeight="1">
      <c r="A130" s="12"/>
      <c r="B130" s="209"/>
      <c r="C130" s="210"/>
      <c r="D130" s="211" t="s">
        <v>75</v>
      </c>
      <c r="E130" s="212" t="s">
        <v>108</v>
      </c>
      <c r="F130" s="212" t="s">
        <v>1021</v>
      </c>
      <c r="G130" s="210"/>
      <c r="H130" s="210"/>
      <c r="I130" s="213"/>
      <c r="J130" s="214">
        <f>BK130</f>
        <v>0</v>
      </c>
      <c r="K130" s="210"/>
      <c r="L130" s="215"/>
      <c r="M130" s="216"/>
      <c r="N130" s="217"/>
      <c r="O130" s="217"/>
      <c r="P130" s="218">
        <f>P131+SUM(P132:P145)+P150</f>
        <v>0</v>
      </c>
      <c r="Q130" s="217"/>
      <c r="R130" s="218">
        <f>R131+SUM(R132:R145)+R150</f>
        <v>0</v>
      </c>
      <c r="S130" s="217"/>
      <c r="T130" s="219">
        <f>T131+SUM(T132:T145)+T150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184</v>
      </c>
      <c r="AT130" s="221" t="s">
        <v>75</v>
      </c>
      <c r="AU130" s="221" t="s">
        <v>76</v>
      </c>
      <c r="AY130" s="220" t="s">
        <v>157</v>
      </c>
      <c r="BK130" s="222">
        <f>BK131+SUM(BK132:BK145)+BK150</f>
        <v>0</v>
      </c>
    </row>
    <row r="131" s="2" customFormat="1" ht="21.75" customHeight="1">
      <c r="A131" s="37"/>
      <c r="B131" s="38"/>
      <c r="C131" s="225" t="s">
        <v>173</v>
      </c>
      <c r="D131" s="225" t="s">
        <v>160</v>
      </c>
      <c r="E131" s="226" t="s">
        <v>1022</v>
      </c>
      <c r="F131" s="227" t="s">
        <v>1023</v>
      </c>
      <c r="G131" s="228" t="s">
        <v>1024</v>
      </c>
      <c r="H131" s="280"/>
      <c r="I131" s="230"/>
      <c r="J131" s="231">
        <f>ROUND(I131*H131,2)</f>
        <v>0</v>
      </c>
      <c r="K131" s="227" t="s">
        <v>164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386</v>
      </c>
      <c r="AT131" s="236" t="s">
        <v>160</v>
      </c>
      <c r="AU131" s="236" t="s">
        <v>84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386</v>
      </c>
      <c r="BM131" s="236" t="s">
        <v>1311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1023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84</v>
      </c>
    </row>
    <row r="133" s="2" customFormat="1" ht="24.15" customHeight="1">
      <c r="A133" s="37"/>
      <c r="B133" s="38"/>
      <c r="C133" s="225" t="s">
        <v>156</v>
      </c>
      <c r="D133" s="225" t="s">
        <v>160</v>
      </c>
      <c r="E133" s="226" t="s">
        <v>1026</v>
      </c>
      <c r="F133" s="227" t="s">
        <v>1027</v>
      </c>
      <c r="G133" s="228" t="s">
        <v>1024</v>
      </c>
      <c r="H133" s="280"/>
      <c r="I133" s="230"/>
      <c r="J133" s="231">
        <f>ROUND(I133*H133,2)</f>
        <v>0</v>
      </c>
      <c r="K133" s="227" t="s">
        <v>164</v>
      </c>
      <c r="L133" s="43"/>
      <c r="M133" s="232" t="s">
        <v>1</v>
      </c>
      <c r="N133" s="233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386</v>
      </c>
      <c r="AT133" s="236" t="s">
        <v>160</v>
      </c>
      <c r="AU133" s="236" t="s">
        <v>84</v>
      </c>
      <c r="AY133" s="16" t="s">
        <v>157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84</v>
      </c>
      <c r="BK133" s="237">
        <f>ROUND(I133*H133,2)</f>
        <v>0</v>
      </c>
      <c r="BL133" s="16" t="s">
        <v>386</v>
      </c>
      <c r="BM133" s="236" t="s">
        <v>1312</v>
      </c>
    </row>
    <row r="134" s="2" customFormat="1">
      <c r="A134" s="37"/>
      <c r="B134" s="38"/>
      <c r="C134" s="39"/>
      <c r="D134" s="238" t="s">
        <v>167</v>
      </c>
      <c r="E134" s="39"/>
      <c r="F134" s="239" t="s">
        <v>1027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84</v>
      </c>
    </row>
    <row r="135" s="2" customFormat="1" ht="24.15" customHeight="1">
      <c r="A135" s="37"/>
      <c r="B135" s="38"/>
      <c r="C135" s="225" t="s">
        <v>184</v>
      </c>
      <c r="D135" s="225" t="s">
        <v>160</v>
      </c>
      <c r="E135" s="226" t="s">
        <v>1029</v>
      </c>
      <c r="F135" s="227" t="s">
        <v>1030</v>
      </c>
      <c r="G135" s="228" t="s">
        <v>1024</v>
      </c>
      <c r="H135" s="280"/>
      <c r="I135" s="230"/>
      <c r="J135" s="231">
        <f>ROUND(I135*H135,2)</f>
        <v>0</v>
      </c>
      <c r="K135" s="227" t="s">
        <v>164</v>
      </c>
      <c r="L135" s="43"/>
      <c r="M135" s="232" t="s">
        <v>1</v>
      </c>
      <c r="N135" s="233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156</v>
      </c>
      <c r="AT135" s="236" t="s">
        <v>160</v>
      </c>
      <c r="AU135" s="236" t="s">
        <v>84</v>
      </c>
      <c r="AY135" s="16" t="s">
        <v>157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84</v>
      </c>
      <c r="BK135" s="237">
        <f>ROUND(I135*H135,2)</f>
        <v>0</v>
      </c>
      <c r="BL135" s="16" t="s">
        <v>156</v>
      </c>
      <c r="BM135" s="236" t="s">
        <v>1313</v>
      </c>
    </row>
    <row r="136" s="2" customFormat="1">
      <c r="A136" s="37"/>
      <c r="B136" s="38"/>
      <c r="C136" s="39"/>
      <c r="D136" s="238" t="s">
        <v>167</v>
      </c>
      <c r="E136" s="39"/>
      <c r="F136" s="239" t="s">
        <v>1032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84</v>
      </c>
    </row>
    <row r="137" s="2" customFormat="1" ht="21.75" customHeight="1">
      <c r="A137" s="37"/>
      <c r="B137" s="38"/>
      <c r="C137" s="225" t="s">
        <v>189</v>
      </c>
      <c r="D137" s="225" t="s">
        <v>160</v>
      </c>
      <c r="E137" s="226" t="s">
        <v>1033</v>
      </c>
      <c r="F137" s="227" t="s">
        <v>1034</v>
      </c>
      <c r="G137" s="228" t="s">
        <v>1024</v>
      </c>
      <c r="H137" s="280"/>
      <c r="I137" s="230"/>
      <c r="J137" s="231">
        <f>ROUND(I137*H137,2)</f>
        <v>0</v>
      </c>
      <c r="K137" s="227" t="s">
        <v>164</v>
      </c>
      <c r="L137" s="43"/>
      <c r="M137" s="232" t="s">
        <v>1</v>
      </c>
      <c r="N137" s="233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156</v>
      </c>
      <c r="AT137" s="236" t="s">
        <v>160</v>
      </c>
      <c r="AU137" s="236" t="s">
        <v>84</v>
      </c>
      <c r="AY137" s="16" t="s">
        <v>157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84</v>
      </c>
      <c r="BK137" s="237">
        <f>ROUND(I137*H137,2)</f>
        <v>0</v>
      </c>
      <c r="BL137" s="16" t="s">
        <v>156</v>
      </c>
      <c r="BM137" s="236" t="s">
        <v>1314</v>
      </c>
    </row>
    <row r="138" s="2" customFormat="1">
      <c r="A138" s="37"/>
      <c r="B138" s="38"/>
      <c r="C138" s="39"/>
      <c r="D138" s="238" t="s">
        <v>167</v>
      </c>
      <c r="E138" s="39"/>
      <c r="F138" s="239" t="s">
        <v>1034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84</v>
      </c>
    </row>
    <row r="139" s="2" customFormat="1" ht="37.8" customHeight="1">
      <c r="A139" s="37"/>
      <c r="B139" s="38"/>
      <c r="C139" s="225" t="s">
        <v>194</v>
      </c>
      <c r="D139" s="225" t="s">
        <v>160</v>
      </c>
      <c r="E139" s="226" t="s">
        <v>1036</v>
      </c>
      <c r="F139" s="227" t="s">
        <v>1037</v>
      </c>
      <c r="G139" s="228" t="s">
        <v>1024</v>
      </c>
      <c r="H139" s="280"/>
      <c r="I139" s="230"/>
      <c r="J139" s="231">
        <f>ROUND(I139*H139,2)</f>
        <v>0</v>
      </c>
      <c r="K139" s="227" t="s">
        <v>745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84</v>
      </c>
      <c r="AT139" s="236" t="s">
        <v>160</v>
      </c>
      <c r="AU139" s="236" t="s">
        <v>84</v>
      </c>
      <c r="AY139" s="16" t="s">
        <v>157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84</v>
      </c>
      <c r="BK139" s="237">
        <f>ROUND(I139*H139,2)</f>
        <v>0</v>
      </c>
      <c r="BL139" s="16" t="s">
        <v>84</v>
      </c>
      <c r="BM139" s="236" t="s">
        <v>1315</v>
      </c>
    </row>
    <row r="140" s="2" customFormat="1">
      <c r="A140" s="37"/>
      <c r="B140" s="38"/>
      <c r="C140" s="39"/>
      <c r="D140" s="238" t="s">
        <v>167</v>
      </c>
      <c r="E140" s="39"/>
      <c r="F140" s="239" t="s">
        <v>1037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167</v>
      </c>
      <c r="AU140" s="16" t="s">
        <v>84</v>
      </c>
    </row>
    <row r="141" s="2" customFormat="1" ht="24.15" customHeight="1">
      <c r="A141" s="37"/>
      <c r="B141" s="38"/>
      <c r="C141" s="225" t="s">
        <v>199</v>
      </c>
      <c r="D141" s="225" t="s">
        <v>160</v>
      </c>
      <c r="E141" s="226" t="s">
        <v>1039</v>
      </c>
      <c r="F141" s="227" t="s">
        <v>1040</v>
      </c>
      <c r="G141" s="228" t="s">
        <v>471</v>
      </c>
      <c r="H141" s="229">
        <v>4.5</v>
      </c>
      <c r="I141" s="230"/>
      <c r="J141" s="231">
        <f>ROUND(I141*H141,2)</f>
        <v>0</v>
      </c>
      <c r="K141" s="227" t="s">
        <v>164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386</v>
      </c>
      <c r="AT141" s="236" t="s">
        <v>160</v>
      </c>
      <c r="AU141" s="236" t="s">
        <v>84</v>
      </c>
      <c r="AY141" s="16" t="s">
        <v>157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84</v>
      </c>
      <c r="BK141" s="237">
        <f>ROUND(I141*H141,2)</f>
        <v>0</v>
      </c>
      <c r="BL141" s="16" t="s">
        <v>386</v>
      </c>
      <c r="BM141" s="236" t="s">
        <v>1316</v>
      </c>
    </row>
    <row r="142" s="2" customFormat="1">
      <c r="A142" s="37"/>
      <c r="B142" s="38"/>
      <c r="C142" s="39"/>
      <c r="D142" s="238" t="s">
        <v>167</v>
      </c>
      <c r="E142" s="39"/>
      <c r="F142" s="239" t="s">
        <v>1040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84</v>
      </c>
    </row>
    <row r="143" s="2" customFormat="1" ht="16.5" customHeight="1">
      <c r="A143" s="37"/>
      <c r="B143" s="38"/>
      <c r="C143" s="225" t="s">
        <v>203</v>
      </c>
      <c r="D143" s="225" t="s">
        <v>160</v>
      </c>
      <c r="E143" s="226" t="s">
        <v>1042</v>
      </c>
      <c r="F143" s="227" t="s">
        <v>1043</v>
      </c>
      <c r="G143" s="228" t="s">
        <v>471</v>
      </c>
      <c r="H143" s="229">
        <v>4.5</v>
      </c>
      <c r="I143" s="230"/>
      <c r="J143" s="231">
        <f>ROUND(I143*H143,2)</f>
        <v>0</v>
      </c>
      <c r="K143" s="227" t="s">
        <v>164</v>
      </c>
      <c r="L143" s="43"/>
      <c r="M143" s="232" t="s">
        <v>1</v>
      </c>
      <c r="N143" s="233" t="s">
        <v>41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386</v>
      </c>
      <c r="AT143" s="236" t="s">
        <v>160</v>
      </c>
      <c r="AU143" s="236" t="s">
        <v>84</v>
      </c>
      <c r="AY143" s="16" t="s">
        <v>157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84</v>
      </c>
      <c r="BK143" s="237">
        <f>ROUND(I143*H143,2)</f>
        <v>0</v>
      </c>
      <c r="BL143" s="16" t="s">
        <v>386</v>
      </c>
      <c r="BM143" s="236" t="s">
        <v>1317</v>
      </c>
    </row>
    <row r="144" s="2" customFormat="1">
      <c r="A144" s="37"/>
      <c r="B144" s="38"/>
      <c r="C144" s="39"/>
      <c r="D144" s="238" t="s">
        <v>167</v>
      </c>
      <c r="E144" s="39"/>
      <c r="F144" s="239" t="s">
        <v>1043</v>
      </c>
      <c r="G144" s="39"/>
      <c r="H144" s="39"/>
      <c r="I144" s="240"/>
      <c r="J144" s="39"/>
      <c r="K144" s="39"/>
      <c r="L144" s="43"/>
      <c r="M144" s="241"/>
      <c r="N144" s="24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84</v>
      </c>
    </row>
    <row r="145" s="12" customFormat="1" ht="22.8" customHeight="1">
      <c r="A145" s="12"/>
      <c r="B145" s="209"/>
      <c r="C145" s="210"/>
      <c r="D145" s="211" t="s">
        <v>75</v>
      </c>
      <c r="E145" s="223" t="s">
        <v>1045</v>
      </c>
      <c r="F145" s="223" t="s">
        <v>1046</v>
      </c>
      <c r="G145" s="210"/>
      <c r="H145" s="210"/>
      <c r="I145" s="213"/>
      <c r="J145" s="224">
        <f>BK145</f>
        <v>0</v>
      </c>
      <c r="K145" s="210"/>
      <c r="L145" s="215"/>
      <c r="M145" s="216"/>
      <c r="N145" s="217"/>
      <c r="O145" s="217"/>
      <c r="P145" s="218">
        <f>SUM(P146:P149)</f>
        <v>0</v>
      </c>
      <c r="Q145" s="217"/>
      <c r="R145" s="218">
        <f>SUM(R146:R149)</f>
        <v>0</v>
      </c>
      <c r="S145" s="217"/>
      <c r="T145" s="219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0" t="s">
        <v>184</v>
      </c>
      <c r="AT145" s="221" t="s">
        <v>75</v>
      </c>
      <c r="AU145" s="221" t="s">
        <v>84</v>
      </c>
      <c r="AY145" s="220" t="s">
        <v>157</v>
      </c>
      <c r="BK145" s="222">
        <f>SUM(BK146:BK149)</f>
        <v>0</v>
      </c>
    </row>
    <row r="146" s="2" customFormat="1" ht="16.5" customHeight="1">
      <c r="A146" s="37"/>
      <c r="B146" s="38"/>
      <c r="C146" s="225" t="s">
        <v>208</v>
      </c>
      <c r="D146" s="225" t="s">
        <v>160</v>
      </c>
      <c r="E146" s="226" t="s">
        <v>1047</v>
      </c>
      <c r="F146" s="227" t="s">
        <v>1048</v>
      </c>
      <c r="G146" s="228" t="s">
        <v>176</v>
      </c>
      <c r="H146" s="229">
        <v>1</v>
      </c>
      <c r="I146" s="230"/>
      <c r="J146" s="231">
        <f>ROUND(I146*H146,2)</f>
        <v>0</v>
      </c>
      <c r="K146" s="227" t="s">
        <v>1049</v>
      </c>
      <c r="L146" s="43"/>
      <c r="M146" s="232" t="s">
        <v>1</v>
      </c>
      <c r="N146" s="233" t="s">
        <v>41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386</v>
      </c>
      <c r="AT146" s="236" t="s">
        <v>160</v>
      </c>
      <c r="AU146" s="236" t="s">
        <v>86</v>
      </c>
      <c r="AY146" s="16" t="s">
        <v>157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84</v>
      </c>
      <c r="BK146" s="237">
        <f>ROUND(I146*H146,2)</f>
        <v>0</v>
      </c>
      <c r="BL146" s="16" t="s">
        <v>386</v>
      </c>
      <c r="BM146" s="236" t="s">
        <v>1318</v>
      </c>
    </row>
    <row r="147" s="2" customFormat="1">
      <c r="A147" s="37"/>
      <c r="B147" s="38"/>
      <c r="C147" s="39"/>
      <c r="D147" s="238" t="s">
        <v>167</v>
      </c>
      <c r="E147" s="39"/>
      <c r="F147" s="239" t="s">
        <v>1048</v>
      </c>
      <c r="G147" s="39"/>
      <c r="H147" s="39"/>
      <c r="I147" s="240"/>
      <c r="J147" s="39"/>
      <c r="K147" s="39"/>
      <c r="L147" s="43"/>
      <c r="M147" s="241"/>
      <c r="N147" s="242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167</v>
      </c>
      <c r="AU147" s="16" t="s">
        <v>86</v>
      </c>
    </row>
    <row r="148" s="2" customFormat="1" ht="16.5" customHeight="1">
      <c r="A148" s="37"/>
      <c r="B148" s="38"/>
      <c r="C148" s="225" t="s">
        <v>212</v>
      </c>
      <c r="D148" s="225" t="s">
        <v>160</v>
      </c>
      <c r="E148" s="226" t="s">
        <v>391</v>
      </c>
      <c r="F148" s="227" t="s">
        <v>392</v>
      </c>
      <c r="G148" s="228" t="s">
        <v>176</v>
      </c>
      <c r="H148" s="229">
        <v>1</v>
      </c>
      <c r="I148" s="230"/>
      <c r="J148" s="231">
        <f>ROUND(I148*H148,2)</f>
        <v>0</v>
      </c>
      <c r="K148" s="227" t="s">
        <v>1049</v>
      </c>
      <c r="L148" s="43"/>
      <c r="M148" s="232" t="s">
        <v>1</v>
      </c>
      <c r="N148" s="233" t="s">
        <v>41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386</v>
      </c>
      <c r="AT148" s="236" t="s">
        <v>160</v>
      </c>
      <c r="AU148" s="236" t="s">
        <v>86</v>
      </c>
      <c r="AY148" s="16" t="s">
        <v>157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84</v>
      </c>
      <c r="BK148" s="237">
        <f>ROUND(I148*H148,2)</f>
        <v>0</v>
      </c>
      <c r="BL148" s="16" t="s">
        <v>386</v>
      </c>
      <c r="BM148" s="236" t="s">
        <v>1319</v>
      </c>
    </row>
    <row r="149" s="2" customFormat="1">
      <c r="A149" s="37"/>
      <c r="B149" s="38"/>
      <c r="C149" s="39"/>
      <c r="D149" s="238" t="s">
        <v>167</v>
      </c>
      <c r="E149" s="39"/>
      <c r="F149" s="239" t="s">
        <v>392</v>
      </c>
      <c r="G149" s="39"/>
      <c r="H149" s="39"/>
      <c r="I149" s="240"/>
      <c r="J149" s="39"/>
      <c r="K149" s="39"/>
      <c r="L149" s="43"/>
      <c r="M149" s="241"/>
      <c r="N149" s="24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167</v>
      </c>
      <c r="AU149" s="16" t="s">
        <v>86</v>
      </c>
    </row>
    <row r="150" s="12" customFormat="1" ht="22.8" customHeight="1">
      <c r="A150" s="12"/>
      <c r="B150" s="209"/>
      <c r="C150" s="210"/>
      <c r="D150" s="211" t="s">
        <v>75</v>
      </c>
      <c r="E150" s="223" t="s">
        <v>1052</v>
      </c>
      <c r="F150" s="223" t="s">
        <v>1053</v>
      </c>
      <c r="G150" s="210"/>
      <c r="H150" s="210"/>
      <c r="I150" s="213"/>
      <c r="J150" s="224">
        <f>BK150</f>
        <v>0</v>
      </c>
      <c r="K150" s="210"/>
      <c r="L150" s="215"/>
      <c r="M150" s="216"/>
      <c r="N150" s="217"/>
      <c r="O150" s="217"/>
      <c r="P150" s="218">
        <f>SUM(P151:P152)</f>
        <v>0</v>
      </c>
      <c r="Q150" s="217"/>
      <c r="R150" s="218">
        <f>SUM(R151:R152)</f>
        <v>0</v>
      </c>
      <c r="S150" s="217"/>
      <c r="T150" s="219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0" t="s">
        <v>184</v>
      </c>
      <c r="AT150" s="221" t="s">
        <v>75</v>
      </c>
      <c r="AU150" s="221" t="s">
        <v>84</v>
      </c>
      <c r="AY150" s="220" t="s">
        <v>157</v>
      </c>
      <c r="BK150" s="222">
        <f>SUM(BK151:BK152)</f>
        <v>0</v>
      </c>
    </row>
    <row r="151" s="2" customFormat="1" ht="16.5" customHeight="1">
      <c r="A151" s="37"/>
      <c r="B151" s="38"/>
      <c r="C151" s="225" t="s">
        <v>217</v>
      </c>
      <c r="D151" s="225" t="s">
        <v>160</v>
      </c>
      <c r="E151" s="226" t="s">
        <v>1054</v>
      </c>
      <c r="F151" s="227" t="s">
        <v>1055</v>
      </c>
      <c r="G151" s="228" t="s">
        <v>176</v>
      </c>
      <c r="H151" s="229">
        <v>1</v>
      </c>
      <c r="I151" s="230"/>
      <c r="J151" s="231">
        <f>ROUND(I151*H151,2)</f>
        <v>0</v>
      </c>
      <c r="K151" s="227" t="s">
        <v>1056</v>
      </c>
      <c r="L151" s="43"/>
      <c r="M151" s="232" t="s">
        <v>1</v>
      </c>
      <c r="N151" s="233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84</v>
      </c>
      <c r="AT151" s="236" t="s">
        <v>160</v>
      </c>
      <c r="AU151" s="236" t="s">
        <v>86</v>
      </c>
      <c r="AY151" s="16" t="s">
        <v>157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84</v>
      </c>
      <c r="BK151" s="237">
        <f>ROUND(I151*H151,2)</f>
        <v>0</v>
      </c>
      <c r="BL151" s="16" t="s">
        <v>84</v>
      </c>
      <c r="BM151" s="236" t="s">
        <v>1320</v>
      </c>
    </row>
    <row r="152" s="2" customFormat="1">
      <c r="A152" s="37"/>
      <c r="B152" s="38"/>
      <c r="C152" s="39"/>
      <c r="D152" s="238" t="s">
        <v>167</v>
      </c>
      <c r="E152" s="39"/>
      <c r="F152" s="239" t="s">
        <v>1058</v>
      </c>
      <c r="G152" s="39"/>
      <c r="H152" s="39"/>
      <c r="I152" s="240"/>
      <c r="J152" s="39"/>
      <c r="K152" s="39"/>
      <c r="L152" s="43"/>
      <c r="M152" s="253"/>
      <c r="N152" s="254"/>
      <c r="O152" s="255"/>
      <c r="P152" s="255"/>
      <c r="Q152" s="255"/>
      <c r="R152" s="255"/>
      <c r="S152" s="255"/>
      <c r="T152" s="256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167</v>
      </c>
      <c r="AU152" s="16" t="s">
        <v>86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66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VfyU/qw0wX3KTDw8mzxFiJXgXl3RoBFmy1KYHAfiCUNkxezixRwBB8Zq0UCydjRqBEjv6sZofCcsKVz+kHpQPA==" hashValue="3O2D9fxceQYgDp5bx0SCHy5RyZcs4abNmZgJx/ev0l1/2sAvSe7CkhfI6Y+EVGgCPtfxoAkdXALldrYcA6DC8A==" algorithmName="SHA-512" password="CC35"/>
  <autoFilter ref="C123:K1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1" customFormat="1" ht="12" customHeight="1">
      <c r="B8" s="19"/>
      <c r="D8" s="149" t="s">
        <v>129</v>
      </c>
      <c r="L8" s="19"/>
    </row>
    <row r="9" s="2" customFormat="1" ht="16.5" customHeight="1">
      <c r="A9" s="37"/>
      <c r="B9" s="43"/>
      <c r="C9" s="37"/>
      <c r="D9" s="37"/>
      <c r="E9" s="150" t="s">
        <v>1321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566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1322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568</v>
      </c>
      <c r="G14" s="37"/>
      <c r="H14" s="37"/>
      <c r="I14" s="149" t="s">
        <v>22</v>
      </c>
      <c r="J14" s="152" t="str">
        <f>'Rekapitulace stavby'!AN8</f>
        <v>15. 12. 2022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1323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ROUND((SUM(BE126:BE298)),  2)</f>
        <v>0</v>
      </c>
      <c r="G35" s="37"/>
      <c r="H35" s="37"/>
      <c r="I35" s="163">
        <v>0.20999999999999999</v>
      </c>
      <c r="J35" s="162">
        <f>ROUND(((SUM(BE126:BE298))*I35),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ROUND((SUM(BF126:BF298)),  2)</f>
        <v>0</v>
      </c>
      <c r="G36" s="37"/>
      <c r="H36" s="37"/>
      <c r="I36" s="163">
        <v>0.14999999999999999</v>
      </c>
      <c r="J36" s="162">
        <f>ROUND(((SUM(BF126:BF298))*I36),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ROUND((SUM(BG126:BG298)),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ROUND((SUM(BH126:BH298)),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ROUND((SUM(BI126:BI298)),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1321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PS03-01 - Zabezpečovací zařízení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dle PS</v>
      </c>
      <c r="G91" s="39"/>
      <c r="H91" s="39"/>
      <c r="I91" s="31" t="s">
        <v>22</v>
      </c>
      <c r="J91" s="78" t="str">
        <f>IF(J14="","",J14)</f>
        <v>15. 12. 2022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 státní organizace</v>
      </c>
      <c r="G93" s="39"/>
      <c r="H93" s="39"/>
      <c r="I93" s="31" t="s">
        <v>30</v>
      </c>
      <c r="J93" s="35" t="str">
        <f>E23</f>
        <v>SB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Tomáš Brhel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134</v>
      </c>
      <c r="D96" s="184"/>
      <c r="E96" s="184"/>
      <c r="F96" s="184"/>
      <c r="G96" s="184"/>
      <c r="H96" s="184"/>
      <c r="I96" s="184"/>
      <c r="J96" s="185" t="s">
        <v>135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136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137</v>
      </c>
    </row>
    <row r="99" s="9" customFormat="1" ht="24.96" customHeight="1">
      <c r="A99" s="9"/>
      <c r="B99" s="187"/>
      <c r="C99" s="188"/>
      <c r="D99" s="189" t="s">
        <v>570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571</v>
      </c>
      <c r="E100" s="190"/>
      <c r="F100" s="190"/>
      <c r="G100" s="190"/>
      <c r="H100" s="190"/>
      <c r="I100" s="190"/>
      <c r="J100" s="191">
        <f>J158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572</v>
      </c>
      <c r="E101" s="190"/>
      <c r="F101" s="190"/>
      <c r="G101" s="190"/>
      <c r="H101" s="190"/>
      <c r="I101" s="190"/>
      <c r="J101" s="191">
        <f>J163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573</v>
      </c>
      <c r="E102" s="190"/>
      <c r="F102" s="190"/>
      <c r="G102" s="190"/>
      <c r="H102" s="190"/>
      <c r="I102" s="190"/>
      <c r="J102" s="191">
        <f>J186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574</v>
      </c>
      <c r="E103" s="190"/>
      <c r="F103" s="190"/>
      <c r="G103" s="190"/>
      <c r="H103" s="190"/>
      <c r="I103" s="190"/>
      <c r="J103" s="191">
        <f>J243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7"/>
      <c r="C104" s="188"/>
      <c r="D104" s="189" t="s">
        <v>140</v>
      </c>
      <c r="E104" s="190"/>
      <c r="F104" s="190"/>
      <c r="G104" s="190"/>
      <c r="H104" s="190"/>
      <c r="I104" s="190"/>
      <c r="J104" s="191">
        <f>J282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141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Oprava PZS na trati Valašské Meziříčí - Kojetín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129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1321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566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PS03-01 - Zabezpečovací zařízení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>dle PS</v>
      </c>
      <c r="G120" s="39"/>
      <c r="H120" s="39"/>
      <c r="I120" s="31" t="s">
        <v>22</v>
      </c>
      <c r="J120" s="78" t="str">
        <f>IF(J14="","",J14)</f>
        <v>15. 12. 2022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>Správa železnic, státní organizace</v>
      </c>
      <c r="G122" s="39"/>
      <c r="H122" s="39"/>
      <c r="I122" s="31" t="s">
        <v>30</v>
      </c>
      <c r="J122" s="35" t="str">
        <f>E23</f>
        <v>SB projekt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IF(E20="","",E20)</f>
        <v>Vyplň údaj</v>
      </c>
      <c r="G123" s="39"/>
      <c r="H123" s="39"/>
      <c r="I123" s="31" t="s">
        <v>33</v>
      </c>
      <c r="J123" s="35" t="str">
        <f>E26</f>
        <v>Tomáš Brhel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142</v>
      </c>
      <c r="D125" s="201" t="s">
        <v>61</v>
      </c>
      <c r="E125" s="201" t="s">
        <v>57</v>
      </c>
      <c r="F125" s="201" t="s">
        <v>58</v>
      </c>
      <c r="G125" s="201" t="s">
        <v>143</v>
      </c>
      <c r="H125" s="201" t="s">
        <v>144</v>
      </c>
      <c r="I125" s="201" t="s">
        <v>145</v>
      </c>
      <c r="J125" s="201" t="s">
        <v>135</v>
      </c>
      <c r="K125" s="202" t="s">
        <v>146</v>
      </c>
      <c r="L125" s="203"/>
      <c r="M125" s="99" t="s">
        <v>1</v>
      </c>
      <c r="N125" s="100" t="s">
        <v>40</v>
      </c>
      <c r="O125" s="100" t="s">
        <v>147</v>
      </c>
      <c r="P125" s="100" t="s">
        <v>148</v>
      </c>
      <c r="Q125" s="100" t="s">
        <v>149</v>
      </c>
      <c r="R125" s="100" t="s">
        <v>150</v>
      </c>
      <c r="S125" s="100" t="s">
        <v>151</v>
      </c>
      <c r="T125" s="101" t="s">
        <v>152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153</v>
      </c>
      <c r="D126" s="39"/>
      <c r="E126" s="39"/>
      <c r="F126" s="39"/>
      <c r="G126" s="39"/>
      <c r="H126" s="39"/>
      <c r="I126" s="39"/>
      <c r="J126" s="204">
        <f>BK126</f>
        <v>0</v>
      </c>
      <c r="K126" s="39"/>
      <c r="L126" s="43"/>
      <c r="M126" s="102"/>
      <c r="N126" s="205"/>
      <c r="O126" s="103"/>
      <c r="P126" s="206">
        <f>P127+P158+P163+P186+P243+P282</f>
        <v>0</v>
      </c>
      <c r="Q126" s="103"/>
      <c r="R126" s="206">
        <f>R127+R158+R163+R186+R243+R282</f>
        <v>0</v>
      </c>
      <c r="S126" s="103"/>
      <c r="T126" s="207">
        <f>T127+T158+T163+T186+T243+T282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137</v>
      </c>
      <c r="BK126" s="208">
        <f>BK127+BK158+BK163+BK186+BK243+BK282</f>
        <v>0</v>
      </c>
    </row>
    <row r="127" s="12" customFormat="1" ht="25.92" customHeight="1">
      <c r="A127" s="12"/>
      <c r="B127" s="209"/>
      <c r="C127" s="210"/>
      <c r="D127" s="211" t="s">
        <v>75</v>
      </c>
      <c r="E127" s="212" t="s">
        <v>406</v>
      </c>
      <c r="F127" s="212" t="s">
        <v>576</v>
      </c>
      <c r="G127" s="210"/>
      <c r="H127" s="210"/>
      <c r="I127" s="213"/>
      <c r="J127" s="214">
        <f>BK127</f>
        <v>0</v>
      </c>
      <c r="K127" s="210"/>
      <c r="L127" s="215"/>
      <c r="M127" s="216"/>
      <c r="N127" s="217"/>
      <c r="O127" s="217"/>
      <c r="P127" s="218">
        <f>SUM(P128:P157)</f>
        <v>0</v>
      </c>
      <c r="Q127" s="217"/>
      <c r="R127" s="218">
        <f>SUM(R128:R157)</f>
        <v>0</v>
      </c>
      <c r="S127" s="217"/>
      <c r="T127" s="219">
        <f>SUM(T128:T157)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84</v>
      </c>
      <c r="AT127" s="221" t="s">
        <v>75</v>
      </c>
      <c r="AU127" s="221" t="s">
        <v>76</v>
      </c>
      <c r="AY127" s="220" t="s">
        <v>157</v>
      </c>
      <c r="BK127" s="222">
        <f>SUM(BK128:BK157)</f>
        <v>0</v>
      </c>
    </row>
    <row r="128" s="2" customFormat="1" ht="33" customHeight="1">
      <c r="A128" s="37"/>
      <c r="B128" s="38"/>
      <c r="C128" s="243" t="s">
        <v>84</v>
      </c>
      <c r="D128" s="243" t="s">
        <v>169</v>
      </c>
      <c r="E128" s="244" t="s">
        <v>580</v>
      </c>
      <c r="F128" s="245" t="s">
        <v>581</v>
      </c>
      <c r="G128" s="246" t="s">
        <v>163</v>
      </c>
      <c r="H128" s="247">
        <v>120</v>
      </c>
      <c r="I128" s="248"/>
      <c r="J128" s="249">
        <f>ROUND(I128*H128,2)</f>
        <v>0</v>
      </c>
      <c r="K128" s="245" t="s">
        <v>164</v>
      </c>
      <c r="L128" s="250"/>
      <c r="M128" s="251" t="s">
        <v>1</v>
      </c>
      <c r="N128" s="252" t="s">
        <v>41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199</v>
      </c>
      <c r="AT128" s="236" t="s">
        <v>169</v>
      </c>
      <c r="AU128" s="236" t="s">
        <v>84</v>
      </c>
      <c r="AY128" s="16" t="s">
        <v>157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84</v>
      </c>
      <c r="BK128" s="237">
        <f>ROUND(I128*H128,2)</f>
        <v>0</v>
      </c>
      <c r="BL128" s="16" t="s">
        <v>156</v>
      </c>
      <c r="BM128" s="236" t="s">
        <v>1324</v>
      </c>
    </row>
    <row r="129" s="2" customFormat="1">
      <c r="A129" s="37"/>
      <c r="B129" s="38"/>
      <c r="C129" s="39"/>
      <c r="D129" s="238" t="s">
        <v>167</v>
      </c>
      <c r="E129" s="39"/>
      <c r="F129" s="239" t="s">
        <v>581</v>
      </c>
      <c r="G129" s="39"/>
      <c r="H129" s="39"/>
      <c r="I129" s="240"/>
      <c r="J129" s="39"/>
      <c r="K129" s="39"/>
      <c r="L129" s="43"/>
      <c r="M129" s="241"/>
      <c r="N129" s="242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167</v>
      </c>
      <c r="AU129" s="16" t="s">
        <v>84</v>
      </c>
    </row>
    <row r="130" s="2" customFormat="1" ht="33" customHeight="1">
      <c r="A130" s="37"/>
      <c r="B130" s="38"/>
      <c r="C130" s="243" t="s">
        <v>86</v>
      </c>
      <c r="D130" s="243" t="s">
        <v>169</v>
      </c>
      <c r="E130" s="244" t="s">
        <v>583</v>
      </c>
      <c r="F130" s="245" t="s">
        <v>584</v>
      </c>
      <c r="G130" s="246" t="s">
        <v>163</v>
      </c>
      <c r="H130" s="247">
        <v>110</v>
      </c>
      <c r="I130" s="248"/>
      <c r="J130" s="249">
        <f>ROUND(I130*H130,2)</f>
        <v>0</v>
      </c>
      <c r="K130" s="245" t="s">
        <v>164</v>
      </c>
      <c r="L130" s="250"/>
      <c r="M130" s="251" t="s">
        <v>1</v>
      </c>
      <c r="N130" s="252" t="s">
        <v>41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199</v>
      </c>
      <c r="AT130" s="236" t="s">
        <v>169</v>
      </c>
      <c r="AU130" s="236" t="s">
        <v>84</v>
      </c>
      <c r="AY130" s="16" t="s">
        <v>157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84</v>
      </c>
      <c r="BK130" s="237">
        <f>ROUND(I130*H130,2)</f>
        <v>0</v>
      </c>
      <c r="BL130" s="16" t="s">
        <v>156</v>
      </c>
      <c r="BM130" s="236" t="s">
        <v>1325</v>
      </c>
    </row>
    <row r="131" s="2" customFormat="1">
      <c r="A131" s="37"/>
      <c r="B131" s="38"/>
      <c r="C131" s="39"/>
      <c r="D131" s="238" t="s">
        <v>167</v>
      </c>
      <c r="E131" s="39"/>
      <c r="F131" s="239" t="s">
        <v>584</v>
      </c>
      <c r="G131" s="39"/>
      <c r="H131" s="39"/>
      <c r="I131" s="240"/>
      <c r="J131" s="39"/>
      <c r="K131" s="39"/>
      <c r="L131" s="43"/>
      <c r="M131" s="241"/>
      <c r="N131" s="242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167</v>
      </c>
      <c r="AU131" s="16" t="s">
        <v>84</v>
      </c>
    </row>
    <row r="132" s="2" customFormat="1" ht="33" customHeight="1">
      <c r="A132" s="37"/>
      <c r="B132" s="38"/>
      <c r="C132" s="243" t="s">
        <v>173</v>
      </c>
      <c r="D132" s="243" t="s">
        <v>169</v>
      </c>
      <c r="E132" s="244" t="s">
        <v>577</v>
      </c>
      <c r="F132" s="245" t="s">
        <v>578</v>
      </c>
      <c r="G132" s="246" t="s">
        <v>163</v>
      </c>
      <c r="H132" s="247">
        <v>30</v>
      </c>
      <c r="I132" s="248"/>
      <c r="J132" s="249">
        <f>ROUND(I132*H132,2)</f>
        <v>0</v>
      </c>
      <c r="K132" s="245" t="s">
        <v>164</v>
      </c>
      <c r="L132" s="250"/>
      <c r="M132" s="251" t="s">
        <v>1</v>
      </c>
      <c r="N132" s="252" t="s">
        <v>41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199</v>
      </c>
      <c r="AT132" s="236" t="s">
        <v>169</v>
      </c>
      <c r="AU132" s="236" t="s">
        <v>84</v>
      </c>
      <c r="AY132" s="16" t="s">
        <v>157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84</v>
      </c>
      <c r="BK132" s="237">
        <f>ROUND(I132*H132,2)</f>
        <v>0</v>
      </c>
      <c r="BL132" s="16" t="s">
        <v>156</v>
      </c>
      <c r="BM132" s="236" t="s">
        <v>1326</v>
      </c>
    </row>
    <row r="133" s="2" customFormat="1">
      <c r="A133" s="37"/>
      <c r="B133" s="38"/>
      <c r="C133" s="39"/>
      <c r="D133" s="238" t="s">
        <v>167</v>
      </c>
      <c r="E133" s="39"/>
      <c r="F133" s="239" t="s">
        <v>578</v>
      </c>
      <c r="G133" s="39"/>
      <c r="H133" s="39"/>
      <c r="I133" s="240"/>
      <c r="J133" s="39"/>
      <c r="K133" s="39"/>
      <c r="L133" s="43"/>
      <c r="M133" s="241"/>
      <c r="N133" s="242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167</v>
      </c>
      <c r="AU133" s="16" t="s">
        <v>84</v>
      </c>
    </row>
    <row r="134" s="2" customFormat="1" ht="24.15" customHeight="1">
      <c r="A134" s="37"/>
      <c r="B134" s="38"/>
      <c r="C134" s="243" t="s">
        <v>156</v>
      </c>
      <c r="D134" s="243" t="s">
        <v>169</v>
      </c>
      <c r="E134" s="244" t="s">
        <v>1080</v>
      </c>
      <c r="F134" s="245" t="s">
        <v>1081</v>
      </c>
      <c r="G134" s="246" t="s">
        <v>163</v>
      </c>
      <c r="H134" s="247">
        <v>10</v>
      </c>
      <c r="I134" s="248"/>
      <c r="J134" s="249">
        <f>ROUND(I134*H134,2)</f>
        <v>0</v>
      </c>
      <c r="K134" s="245" t="s">
        <v>164</v>
      </c>
      <c r="L134" s="250"/>
      <c r="M134" s="251" t="s">
        <v>1</v>
      </c>
      <c r="N134" s="252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86</v>
      </c>
      <c r="AT134" s="236" t="s">
        <v>169</v>
      </c>
      <c r="AU134" s="236" t="s">
        <v>84</v>
      </c>
      <c r="AY134" s="16" t="s">
        <v>157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84</v>
      </c>
      <c r="BK134" s="237">
        <f>ROUND(I134*H134,2)</f>
        <v>0</v>
      </c>
      <c r="BL134" s="16" t="s">
        <v>84</v>
      </c>
      <c r="BM134" s="236" t="s">
        <v>1327</v>
      </c>
    </row>
    <row r="135" s="2" customFormat="1">
      <c r="A135" s="37"/>
      <c r="B135" s="38"/>
      <c r="C135" s="39"/>
      <c r="D135" s="238" t="s">
        <v>167</v>
      </c>
      <c r="E135" s="39"/>
      <c r="F135" s="239" t="s">
        <v>1081</v>
      </c>
      <c r="G135" s="39"/>
      <c r="H135" s="39"/>
      <c r="I135" s="240"/>
      <c r="J135" s="39"/>
      <c r="K135" s="39"/>
      <c r="L135" s="43"/>
      <c r="M135" s="241"/>
      <c r="N135" s="242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167</v>
      </c>
      <c r="AU135" s="16" t="s">
        <v>84</v>
      </c>
    </row>
    <row r="136" s="2" customFormat="1" ht="24.15" customHeight="1">
      <c r="A136" s="37"/>
      <c r="B136" s="38"/>
      <c r="C136" s="243" t="s">
        <v>184</v>
      </c>
      <c r="D136" s="243" t="s">
        <v>169</v>
      </c>
      <c r="E136" s="244" t="s">
        <v>1083</v>
      </c>
      <c r="F136" s="245" t="s">
        <v>1084</v>
      </c>
      <c r="G136" s="246" t="s">
        <v>163</v>
      </c>
      <c r="H136" s="247">
        <v>70</v>
      </c>
      <c r="I136" s="248"/>
      <c r="J136" s="249">
        <f>ROUND(I136*H136,2)</f>
        <v>0</v>
      </c>
      <c r="K136" s="245" t="s">
        <v>267</v>
      </c>
      <c r="L136" s="250"/>
      <c r="M136" s="251" t="s">
        <v>1</v>
      </c>
      <c r="N136" s="252" t="s">
        <v>41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86</v>
      </c>
      <c r="AT136" s="236" t="s">
        <v>169</v>
      </c>
      <c r="AU136" s="236" t="s">
        <v>84</v>
      </c>
      <c r="AY136" s="16" t="s">
        <v>157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84</v>
      </c>
      <c r="BK136" s="237">
        <f>ROUND(I136*H136,2)</f>
        <v>0</v>
      </c>
      <c r="BL136" s="16" t="s">
        <v>84</v>
      </c>
      <c r="BM136" s="236" t="s">
        <v>1328</v>
      </c>
    </row>
    <row r="137" s="2" customFormat="1">
      <c r="A137" s="37"/>
      <c r="B137" s="38"/>
      <c r="C137" s="39"/>
      <c r="D137" s="238" t="s">
        <v>167</v>
      </c>
      <c r="E137" s="39"/>
      <c r="F137" s="239" t="s">
        <v>1084</v>
      </c>
      <c r="G137" s="39"/>
      <c r="H137" s="39"/>
      <c r="I137" s="240"/>
      <c r="J137" s="39"/>
      <c r="K137" s="39"/>
      <c r="L137" s="43"/>
      <c r="M137" s="241"/>
      <c r="N137" s="242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167</v>
      </c>
      <c r="AU137" s="16" t="s">
        <v>84</v>
      </c>
    </row>
    <row r="138" s="2" customFormat="1" ht="24.15" customHeight="1">
      <c r="A138" s="37"/>
      <c r="B138" s="38"/>
      <c r="C138" s="243" t="s">
        <v>189</v>
      </c>
      <c r="D138" s="243" t="s">
        <v>169</v>
      </c>
      <c r="E138" s="244" t="s">
        <v>1086</v>
      </c>
      <c r="F138" s="245" t="s">
        <v>1087</v>
      </c>
      <c r="G138" s="246" t="s">
        <v>163</v>
      </c>
      <c r="H138" s="247">
        <v>20</v>
      </c>
      <c r="I138" s="248"/>
      <c r="J138" s="249">
        <f>ROUND(I138*H138,2)</f>
        <v>0</v>
      </c>
      <c r="K138" s="245" t="s">
        <v>164</v>
      </c>
      <c r="L138" s="250"/>
      <c r="M138" s="251" t="s">
        <v>1</v>
      </c>
      <c r="N138" s="252" t="s">
        <v>41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199</v>
      </c>
      <c r="AT138" s="236" t="s">
        <v>169</v>
      </c>
      <c r="AU138" s="236" t="s">
        <v>84</v>
      </c>
      <c r="AY138" s="16" t="s">
        <v>157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84</v>
      </c>
      <c r="BK138" s="237">
        <f>ROUND(I138*H138,2)</f>
        <v>0</v>
      </c>
      <c r="BL138" s="16" t="s">
        <v>156</v>
      </c>
      <c r="BM138" s="236" t="s">
        <v>1329</v>
      </c>
    </row>
    <row r="139" s="2" customFormat="1">
      <c r="A139" s="37"/>
      <c r="B139" s="38"/>
      <c r="C139" s="39"/>
      <c r="D139" s="238" t="s">
        <v>167</v>
      </c>
      <c r="E139" s="39"/>
      <c r="F139" s="239" t="s">
        <v>1087</v>
      </c>
      <c r="G139" s="39"/>
      <c r="H139" s="39"/>
      <c r="I139" s="240"/>
      <c r="J139" s="39"/>
      <c r="K139" s="39"/>
      <c r="L139" s="43"/>
      <c r="M139" s="241"/>
      <c r="N139" s="242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167</v>
      </c>
      <c r="AU139" s="16" t="s">
        <v>84</v>
      </c>
    </row>
    <row r="140" s="2" customFormat="1" ht="37.8" customHeight="1">
      <c r="A140" s="37"/>
      <c r="B140" s="38"/>
      <c r="C140" s="243" t="s">
        <v>194</v>
      </c>
      <c r="D140" s="243" t="s">
        <v>169</v>
      </c>
      <c r="E140" s="244" t="s">
        <v>610</v>
      </c>
      <c r="F140" s="245" t="s">
        <v>611</v>
      </c>
      <c r="G140" s="246" t="s">
        <v>176</v>
      </c>
      <c r="H140" s="247">
        <v>4</v>
      </c>
      <c r="I140" s="248"/>
      <c r="J140" s="249">
        <f>ROUND(I140*H140,2)</f>
        <v>0</v>
      </c>
      <c r="K140" s="245" t="s">
        <v>267</v>
      </c>
      <c r="L140" s="250"/>
      <c r="M140" s="251" t="s">
        <v>1</v>
      </c>
      <c r="N140" s="252" t="s">
        <v>41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199</v>
      </c>
      <c r="AT140" s="236" t="s">
        <v>169</v>
      </c>
      <c r="AU140" s="236" t="s">
        <v>84</v>
      </c>
      <c r="AY140" s="16" t="s">
        <v>157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84</v>
      </c>
      <c r="BK140" s="237">
        <f>ROUND(I140*H140,2)</f>
        <v>0</v>
      </c>
      <c r="BL140" s="16" t="s">
        <v>156</v>
      </c>
      <c r="BM140" s="236" t="s">
        <v>1330</v>
      </c>
    </row>
    <row r="141" s="2" customFormat="1">
      <c r="A141" s="37"/>
      <c r="B141" s="38"/>
      <c r="C141" s="39"/>
      <c r="D141" s="238" t="s">
        <v>167</v>
      </c>
      <c r="E141" s="39"/>
      <c r="F141" s="239" t="s">
        <v>611</v>
      </c>
      <c r="G141" s="39"/>
      <c r="H141" s="39"/>
      <c r="I141" s="240"/>
      <c r="J141" s="39"/>
      <c r="K141" s="39"/>
      <c r="L141" s="43"/>
      <c r="M141" s="241"/>
      <c r="N141" s="24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167</v>
      </c>
      <c r="AU141" s="16" t="s">
        <v>84</v>
      </c>
    </row>
    <row r="142" s="2" customFormat="1" ht="37.8" customHeight="1">
      <c r="A142" s="37"/>
      <c r="B142" s="38"/>
      <c r="C142" s="225" t="s">
        <v>199</v>
      </c>
      <c r="D142" s="225" t="s">
        <v>160</v>
      </c>
      <c r="E142" s="226" t="s">
        <v>676</v>
      </c>
      <c r="F142" s="227" t="s">
        <v>677</v>
      </c>
      <c r="G142" s="228" t="s">
        <v>176</v>
      </c>
      <c r="H142" s="229">
        <v>3</v>
      </c>
      <c r="I142" s="230"/>
      <c r="J142" s="231">
        <f>ROUND(I142*H142,2)</f>
        <v>0</v>
      </c>
      <c r="K142" s="227" t="s">
        <v>164</v>
      </c>
      <c r="L142" s="43"/>
      <c r="M142" s="232" t="s">
        <v>1</v>
      </c>
      <c r="N142" s="233" t="s">
        <v>41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84</v>
      </c>
      <c r="AT142" s="236" t="s">
        <v>160</v>
      </c>
      <c r="AU142" s="236" t="s">
        <v>84</v>
      </c>
      <c r="AY142" s="16" t="s">
        <v>157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84</v>
      </c>
      <c r="BK142" s="237">
        <f>ROUND(I142*H142,2)</f>
        <v>0</v>
      </c>
      <c r="BL142" s="16" t="s">
        <v>84</v>
      </c>
      <c r="BM142" s="236" t="s">
        <v>1331</v>
      </c>
    </row>
    <row r="143" s="2" customFormat="1">
      <c r="A143" s="37"/>
      <c r="B143" s="38"/>
      <c r="C143" s="39"/>
      <c r="D143" s="238" t="s">
        <v>167</v>
      </c>
      <c r="E143" s="39"/>
      <c r="F143" s="239" t="s">
        <v>679</v>
      </c>
      <c r="G143" s="39"/>
      <c r="H143" s="39"/>
      <c r="I143" s="240"/>
      <c r="J143" s="39"/>
      <c r="K143" s="39"/>
      <c r="L143" s="43"/>
      <c r="M143" s="241"/>
      <c r="N143" s="242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167</v>
      </c>
      <c r="AU143" s="16" t="s">
        <v>84</v>
      </c>
    </row>
    <row r="144" s="2" customFormat="1" ht="37.8" customHeight="1">
      <c r="A144" s="37"/>
      <c r="B144" s="38"/>
      <c r="C144" s="225" t="s">
        <v>203</v>
      </c>
      <c r="D144" s="225" t="s">
        <v>160</v>
      </c>
      <c r="E144" s="226" t="s">
        <v>616</v>
      </c>
      <c r="F144" s="227" t="s">
        <v>617</v>
      </c>
      <c r="G144" s="228" t="s">
        <v>163</v>
      </c>
      <c r="H144" s="229">
        <v>230</v>
      </c>
      <c r="I144" s="230"/>
      <c r="J144" s="231">
        <f>ROUND(I144*H144,2)</f>
        <v>0</v>
      </c>
      <c r="K144" s="227" t="s">
        <v>164</v>
      </c>
      <c r="L144" s="43"/>
      <c r="M144" s="232" t="s">
        <v>1</v>
      </c>
      <c r="N144" s="233" t="s">
        <v>41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156</v>
      </c>
      <c r="AT144" s="236" t="s">
        <v>160</v>
      </c>
      <c r="AU144" s="236" t="s">
        <v>84</v>
      </c>
      <c r="AY144" s="16" t="s">
        <v>157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84</v>
      </c>
      <c r="BK144" s="237">
        <f>ROUND(I144*H144,2)</f>
        <v>0</v>
      </c>
      <c r="BL144" s="16" t="s">
        <v>156</v>
      </c>
      <c r="BM144" s="236" t="s">
        <v>1332</v>
      </c>
    </row>
    <row r="145" s="2" customFormat="1">
      <c r="A145" s="37"/>
      <c r="B145" s="38"/>
      <c r="C145" s="39"/>
      <c r="D145" s="238" t="s">
        <v>167</v>
      </c>
      <c r="E145" s="39"/>
      <c r="F145" s="239" t="s">
        <v>619</v>
      </c>
      <c r="G145" s="39"/>
      <c r="H145" s="39"/>
      <c r="I145" s="240"/>
      <c r="J145" s="39"/>
      <c r="K145" s="39"/>
      <c r="L145" s="43"/>
      <c r="M145" s="241"/>
      <c r="N145" s="242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167</v>
      </c>
      <c r="AU145" s="16" t="s">
        <v>84</v>
      </c>
    </row>
    <row r="146" s="2" customFormat="1" ht="37.8" customHeight="1">
      <c r="A146" s="37"/>
      <c r="B146" s="38"/>
      <c r="C146" s="225" t="s">
        <v>208</v>
      </c>
      <c r="D146" s="225" t="s">
        <v>160</v>
      </c>
      <c r="E146" s="226" t="s">
        <v>620</v>
      </c>
      <c r="F146" s="227" t="s">
        <v>621</v>
      </c>
      <c r="G146" s="228" t="s">
        <v>163</v>
      </c>
      <c r="H146" s="229">
        <v>30</v>
      </c>
      <c r="I146" s="230"/>
      <c r="J146" s="231">
        <f>ROUND(I146*H146,2)</f>
        <v>0</v>
      </c>
      <c r="K146" s="227" t="s">
        <v>164</v>
      </c>
      <c r="L146" s="43"/>
      <c r="M146" s="232" t="s">
        <v>1</v>
      </c>
      <c r="N146" s="233" t="s">
        <v>41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156</v>
      </c>
      <c r="AT146" s="236" t="s">
        <v>160</v>
      </c>
      <c r="AU146" s="236" t="s">
        <v>84</v>
      </c>
      <c r="AY146" s="16" t="s">
        <v>157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84</v>
      </c>
      <c r="BK146" s="237">
        <f>ROUND(I146*H146,2)</f>
        <v>0</v>
      </c>
      <c r="BL146" s="16" t="s">
        <v>156</v>
      </c>
      <c r="BM146" s="236" t="s">
        <v>1333</v>
      </c>
    </row>
    <row r="147" s="2" customFormat="1">
      <c r="A147" s="37"/>
      <c r="B147" s="38"/>
      <c r="C147" s="39"/>
      <c r="D147" s="238" t="s">
        <v>167</v>
      </c>
      <c r="E147" s="39"/>
      <c r="F147" s="239" t="s">
        <v>623</v>
      </c>
      <c r="G147" s="39"/>
      <c r="H147" s="39"/>
      <c r="I147" s="240"/>
      <c r="J147" s="39"/>
      <c r="K147" s="39"/>
      <c r="L147" s="43"/>
      <c r="M147" s="241"/>
      <c r="N147" s="242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167</v>
      </c>
      <c r="AU147" s="16" t="s">
        <v>84</v>
      </c>
    </row>
    <row r="148" s="2" customFormat="1" ht="33" customHeight="1">
      <c r="A148" s="37"/>
      <c r="B148" s="38"/>
      <c r="C148" s="225" t="s">
        <v>212</v>
      </c>
      <c r="D148" s="225" t="s">
        <v>160</v>
      </c>
      <c r="E148" s="226" t="s">
        <v>640</v>
      </c>
      <c r="F148" s="227" t="s">
        <v>641</v>
      </c>
      <c r="G148" s="228" t="s">
        <v>176</v>
      </c>
      <c r="H148" s="229">
        <v>6</v>
      </c>
      <c r="I148" s="230"/>
      <c r="J148" s="231">
        <f>ROUND(I148*H148,2)</f>
        <v>0</v>
      </c>
      <c r="K148" s="227" t="s">
        <v>164</v>
      </c>
      <c r="L148" s="43"/>
      <c r="M148" s="232" t="s">
        <v>1</v>
      </c>
      <c r="N148" s="233" t="s">
        <v>41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84</v>
      </c>
      <c r="AT148" s="236" t="s">
        <v>160</v>
      </c>
      <c r="AU148" s="236" t="s">
        <v>84</v>
      </c>
      <c r="AY148" s="16" t="s">
        <v>157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84</v>
      </c>
      <c r="BK148" s="237">
        <f>ROUND(I148*H148,2)</f>
        <v>0</v>
      </c>
      <c r="BL148" s="16" t="s">
        <v>84</v>
      </c>
      <c r="BM148" s="236" t="s">
        <v>1334</v>
      </c>
    </row>
    <row r="149" s="2" customFormat="1">
      <c r="A149" s="37"/>
      <c r="B149" s="38"/>
      <c r="C149" s="39"/>
      <c r="D149" s="238" t="s">
        <v>167</v>
      </c>
      <c r="E149" s="39"/>
      <c r="F149" s="239" t="s">
        <v>643</v>
      </c>
      <c r="G149" s="39"/>
      <c r="H149" s="39"/>
      <c r="I149" s="240"/>
      <c r="J149" s="39"/>
      <c r="K149" s="39"/>
      <c r="L149" s="43"/>
      <c r="M149" s="241"/>
      <c r="N149" s="24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167</v>
      </c>
      <c r="AU149" s="16" t="s">
        <v>84</v>
      </c>
    </row>
    <row r="150" s="2" customFormat="1" ht="33" customHeight="1">
      <c r="A150" s="37"/>
      <c r="B150" s="38"/>
      <c r="C150" s="225" t="s">
        <v>217</v>
      </c>
      <c r="D150" s="225" t="s">
        <v>160</v>
      </c>
      <c r="E150" s="226" t="s">
        <v>644</v>
      </c>
      <c r="F150" s="227" t="s">
        <v>645</v>
      </c>
      <c r="G150" s="228" t="s">
        <v>176</v>
      </c>
      <c r="H150" s="229">
        <v>6</v>
      </c>
      <c r="I150" s="230"/>
      <c r="J150" s="231">
        <f>ROUND(I150*H150,2)</f>
        <v>0</v>
      </c>
      <c r="K150" s="227" t="s">
        <v>745</v>
      </c>
      <c r="L150" s="43"/>
      <c r="M150" s="232" t="s">
        <v>1</v>
      </c>
      <c r="N150" s="233" t="s">
        <v>41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84</v>
      </c>
      <c r="AT150" s="236" t="s">
        <v>160</v>
      </c>
      <c r="AU150" s="236" t="s">
        <v>84</v>
      </c>
      <c r="AY150" s="16" t="s">
        <v>157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84</v>
      </c>
      <c r="BK150" s="237">
        <f>ROUND(I150*H150,2)</f>
        <v>0</v>
      </c>
      <c r="BL150" s="16" t="s">
        <v>84</v>
      </c>
      <c r="BM150" s="236" t="s">
        <v>1335</v>
      </c>
    </row>
    <row r="151" s="2" customFormat="1">
      <c r="A151" s="37"/>
      <c r="B151" s="38"/>
      <c r="C151" s="39"/>
      <c r="D151" s="238" t="s">
        <v>167</v>
      </c>
      <c r="E151" s="39"/>
      <c r="F151" s="239" t="s">
        <v>647</v>
      </c>
      <c r="G151" s="39"/>
      <c r="H151" s="39"/>
      <c r="I151" s="240"/>
      <c r="J151" s="39"/>
      <c r="K151" s="39"/>
      <c r="L151" s="43"/>
      <c r="M151" s="241"/>
      <c r="N151" s="242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167</v>
      </c>
      <c r="AU151" s="16" t="s">
        <v>84</v>
      </c>
    </row>
    <row r="152" s="2" customFormat="1" ht="33" customHeight="1">
      <c r="A152" s="37"/>
      <c r="B152" s="38"/>
      <c r="C152" s="225" t="s">
        <v>221</v>
      </c>
      <c r="D152" s="225" t="s">
        <v>160</v>
      </c>
      <c r="E152" s="226" t="s">
        <v>648</v>
      </c>
      <c r="F152" s="227" t="s">
        <v>649</v>
      </c>
      <c r="G152" s="228" t="s">
        <v>176</v>
      </c>
      <c r="H152" s="229">
        <v>2</v>
      </c>
      <c r="I152" s="230"/>
      <c r="J152" s="231">
        <f>ROUND(I152*H152,2)</f>
        <v>0</v>
      </c>
      <c r="K152" s="227" t="s">
        <v>745</v>
      </c>
      <c r="L152" s="43"/>
      <c r="M152" s="232" t="s">
        <v>1</v>
      </c>
      <c r="N152" s="233" t="s">
        <v>41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84</v>
      </c>
      <c r="AT152" s="236" t="s">
        <v>160</v>
      </c>
      <c r="AU152" s="236" t="s">
        <v>84</v>
      </c>
      <c r="AY152" s="16" t="s">
        <v>157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84</v>
      </c>
      <c r="BK152" s="237">
        <f>ROUND(I152*H152,2)</f>
        <v>0</v>
      </c>
      <c r="BL152" s="16" t="s">
        <v>84</v>
      </c>
      <c r="BM152" s="236" t="s">
        <v>1336</v>
      </c>
    </row>
    <row r="153" s="2" customFormat="1">
      <c r="A153" s="37"/>
      <c r="B153" s="38"/>
      <c r="C153" s="39"/>
      <c r="D153" s="238" t="s">
        <v>167</v>
      </c>
      <c r="E153" s="39"/>
      <c r="F153" s="239" t="s">
        <v>651</v>
      </c>
      <c r="G153" s="39"/>
      <c r="H153" s="39"/>
      <c r="I153" s="240"/>
      <c r="J153" s="39"/>
      <c r="K153" s="39"/>
      <c r="L153" s="43"/>
      <c r="M153" s="241"/>
      <c r="N153" s="242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167</v>
      </c>
      <c r="AU153" s="16" t="s">
        <v>84</v>
      </c>
    </row>
    <row r="154" s="2" customFormat="1" ht="24.15" customHeight="1">
      <c r="A154" s="37"/>
      <c r="B154" s="38"/>
      <c r="C154" s="225" t="s">
        <v>225</v>
      </c>
      <c r="D154" s="225" t="s">
        <v>160</v>
      </c>
      <c r="E154" s="226" t="s">
        <v>1135</v>
      </c>
      <c r="F154" s="227" t="s">
        <v>1136</v>
      </c>
      <c r="G154" s="228" t="s">
        <v>176</v>
      </c>
      <c r="H154" s="229">
        <v>4</v>
      </c>
      <c r="I154" s="230"/>
      <c r="J154" s="231">
        <f>ROUND(I154*H154,2)</f>
        <v>0</v>
      </c>
      <c r="K154" s="227" t="s">
        <v>745</v>
      </c>
      <c r="L154" s="43"/>
      <c r="M154" s="232" t="s">
        <v>1</v>
      </c>
      <c r="N154" s="233" t="s">
        <v>41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84</v>
      </c>
      <c r="AT154" s="236" t="s">
        <v>160</v>
      </c>
      <c r="AU154" s="236" t="s">
        <v>84</v>
      </c>
      <c r="AY154" s="16" t="s">
        <v>157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84</v>
      </c>
      <c r="BK154" s="237">
        <f>ROUND(I154*H154,2)</f>
        <v>0</v>
      </c>
      <c r="BL154" s="16" t="s">
        <v>84</v>
      </c>
      <c r="BM154" s="236" t="s">
        <v>1337</v>
      </c>
    </row>
    <row r="155" s="2" customFormat="1">
      <c r="A155" s="37"/>
      <c r="B155" s="38"/>
      <c r="C155" s="39"/>
      <c r="D155" s="238" t="s">
        <v>167</v>
      </c>
      <c r="E155" s="39"/>
      <c r="F155" s="239" t="s">
        <v>1138</v>
      </c>
      <c r="G155" s="39"/>
      <c r="H155" s="39"/>
      <c r="I155" s="240"/>
      <c r="J155" s="39"/>
      <c r="K155" s="39"/>
      <c r="L155" s="43"/>
      <c r="M155" s="241"/>
      <c r="N155" s="242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167</v>
      </c>
      <c r="AU155" s="16" t="s">
        <v>84</v>
      </c>
    </row>
    <row r="156" s="2" customFormat="1" ht="16.5" customHeight="1">
      <c r="A156" s="37"/>
      <c r="B156" s="38"/>
      <c r="C156" s="225" t="s">
        <v>8</v>
      </c>
      <c r="D156" s="225" t="s">
        <v>160</v>
      </c>
      <c r="E156" s="226" t="s">
        <v>260</v>
      </c>
      <c r="F156" s="227" t="s">
        <v>261</v>
      </c>
      <c r="G156" s="228" t="s">
        <v>176</v>
      </c>
      <c r="H156" s="229">
        <v>4</v>
      </c>
      <c r="I156" s="230"/>
      <c r="J156" s="231">
        <f>ROUND(I156*H156,2)</f>
        <v>0</v>
      </c>
      <c r="K156" s="227" t="s">
        <v>164</v>
      </c>
      <c r="L156" s="43"/>
      <c r="M156" s="232" t="s">
        <v>1</v>
      </c>
      <c r="N156" s="233" t="s">
        <v>41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84</v>
      </c>
      <c r="AT156" s="236" t="s">
        <v>160</v>
      </c>
      <c r="AU156" s="236" t="s">
        <v>84</v>
      </c>
      <c r="AY156" s="16" t="s">
        <v>157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84</v>
      </c>
      <c r="BK156" s="237">
        <f>ROUND(I156*H156,2)</f>
        <v>0</v>
      </c>
      <c r="BL156" s="16" t="s">
        <v>84</v>
      </c>
      <c r="BM156" s="236" t="s">
        <v>1338</v>
      </c>
    </row>
    <row r="157" s="2" customFormat="1">
      <c r="A157" s="37"/>
      <c r="B157" s="38"/>
      <c r="C157" s="39"/>
      <c r="D157" s="238" t="s">
        <v>167</v>
      </c>
      <c r="E157" s="39"/>
      <c r="F157" s="239" t="s">
        <v>263</v>
      </c>
      <c r="G157" s="39"/>
      <c r="H157" s="39"/>
      <c r="I157" s="240"/>
      <c r="J157" s="39"/>
      <c r="K157" s="39"/>
      <c r="L157" s="43"/>
      <c r="M157" s="241"/>
      <c r="N157" s="242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167</v>
      </c>
      <c r="AU157" s="16" t="s">
        <v>84</v>
      </c>
    </row>
    <row r="158" s="12" customFormat="1" ht="25.92" customHeight="1">
      <c r="A158" s="12"/>
      <c r="B158" s="209"/>
      <c r="C158" s="210"/>
      <c r="D158" s="211" t="s">
        <v>75</v>
      </c>
      <c r="E158" s="212" t="s">
        <v>685</v>
      </c>
      <c r="F158" s="212" t="s">
        <v>686</v>
      </c>
      <c r="G158" s="210"/>
      <c r="H158" s="210"/>
      <c r="I158" s="213"/>
      <c r="J158" s="214">
        <f>BK158</f>
        <v>0</v>
      </c>
      <c r="K158" s="210"/>
      <c r="L158" s="215"/>
      <c r="M158" s="216"/>
      <c r="N158" s="217"/>
      <c r="O158" s="217"/>
      <c r="P158" s="218">
        <f>SUM(P159:P162)</f>
        <v>0</v>
      </c>
      <c r="Q158" s="217"/>
      <c r="R158" s="218">
        <f>SUM(R159:R162)</f>
        <v>0</v>
      </c>
      <c r="S158" s="217"/>
      <c r="T158" s="219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0" t="s">
        <v>84</v>
      </c>
      <c r="AT158" s="221" t="s">
        <v>75</v>
      </c>
      <c r="AU158" s="221" t="s">
        <v>76</v>
      </c>
      <c r="AY158" s="220" t="s">
        <v>157</v>
      </c>
      <c r="BK158" s="222">
        <f>SUM(BK159:BK162)</f>
        <v>0</v>
      </c>
    </row>
    <row r="159" s="2" customFormat="1" ht="33" customHeight="1">
      <c r="A159" s="37"/>
      <c r="B159" s="38"/>
      <c r="C159" s="243" t="s">
        <v>232</v>
      </c>
      <c r="D159" s="243" t="s">
        <v>169</v>
      </c>
      <c r="E159" s="244" t="s">
        <v>687</v>
      </c>
      <c r="F159" s="245" t="s">
        <v>688</v>
      </c>
      <c r="G159" s="246" t="s">
        <v>163</v>
      </c>
      <c r="H159" s="247">
        <v>55</v>
      </c>
      <c r="I159" s="248"/>
      <c r="J159" s="249">
        <f>ROUND(I159*H159,2)</f>
        <v>0</v>
      </c>
      <c r="K159" s="245" t="s">
        <v>164</v>
      </c>
      <c r="L159" s="250"/>
      <c r="M159" s="251" t="s">
        <v>1</v>
      </c>
      <c r="N159" s="252" t="s">
        <v>41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199</v>
      </c>
      <c r="AT159" s="236" t="s">
        <v>169</v>
      </c>
      <c r="AU159" s="236" t="s">
        <v>84</v>
      </c>
      <c r="AY159" s="16" t="s">
        <v>157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84</v>
      </c>
      <c r="BK159" s="237">
        <f>ROUND(I159*H159,2)</f>
        <v>0</v>
      </c>
      <c r="BL159" s="16" t="s">
        <v>156</v>
      </c>
      <c r="BM159" s="236" t="s">
        <v>1339</v>
      </c>
    </row>
    <row r="160" s="2" customFormat="1">
      <c r="A160" s="37"/>
      <c r="B160" s="38"/>
      <c r="C160" s="39"/>
      <c r="D160" s="238" t="s">
        <v>167</v>
      </c>
      <c r="E160" s="39"/>
      <c r="F160" s="239" t="s">
        <v>688</v>
      </c>
      <c r="G160" s="39"/>
      <c r="H160" s="39"/>
      <c r="I160" s="240"/>
      <c r="J160" s="39"/>
      <c r="K160" s="39"/>
      <c r="L160" s="43"/>
      <c r="M160" s="241"/>
      <c r="N160" s="242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167</v>
      </c>
      <c r="AU160" s="16" t="s">
        <v>84</v>
      </c>
    </row>
    <row r="161" s="2" customFormat="1" ht="16.5" customHeight="1">
      <c r="A161" s="37"/>
      <c r="B161" s="38"/>
      <c r="C161" s="225" t="s">
        <v>904</v>
      </c>
      <c r="D161" s="225" t="s">
        <v>160</v>
      </c>
      <c r="E161" s="226" t="s">
        <v>694</v>
      </c>
      <c r="F161" s="227" t="s">
        <v>695</v>
      </c>
      <c r="G161" s="228" t="s">
        <v>163</v>
      </c>
      <c r="H161" s="229">
        <v>55</v>
      </c>
      <c r="I161" s="230"/>
      <c r="J161" s="231">
        <f>ROUND(I161*H161,2)</f>
        <v>0</v>
      </c>
      <c r="K161" s="227" t="s">
        <v>267</v>
      </c>
      <c r="L161" s="43"/>
      <c r="M161" s="232" t="s">
        <v>1</v>
      </c>
      <c r="N161" s="233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84</v>
      </c>
      <c r="AT161" s="236" t="s">
        <v>160</v>
      </c>
      <c r="AU161" s="236" t="s">
        <v>84</v>
      </c>
      <c r="AY161" s="16" t="s">
        <v>157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84</v>
      </c>
      <c r="BK161" s="237">
        <f>ROUND(I161*H161,2)</f>
        <v>0</v>
      </c>
      <c r="BL161" s="16" t="s">
        <v>84</v>
      </c>
      <c r="BM161" s="236" t="s">
        <v>1340</v>
      </c>
    </row>
    <row r="162" s="2" customFormat="1">
      <c r="A162" s="37"/>
      <c r="B162" s="38"/>
      <c r="C162" s="39"/>
      <c r="D162" s="238" t="s">
        <v>167</v>
      </c>
      <c r="E162" s="39"/>
      <c r="F162" s="239" t="s">
        <v>695</v>
      </c>
      <c r="G162" s="39"/>
      <c r="H162" s="39"/>
      <c r="I162" s="240"/>
      <c r="J162" s="39"/>
      <c r="K162" s="39"/>
      <c r="L162" s="43"/>
      <c r="M162" s="241"/>
      <c r="N162" s="242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167</v>
      </c>
      <c r="AU162" s="16" t="s">
        <v>84</v>
      </c>
    </row>
    <row r="163" s="12" customFormat="1" ht="25.92" customHeight="1">
      <c r="A163" s="12"/>
      <c r="B163" s="209"/>
      <c r="C163" s="210"/>
      <c r="D163" s="211" t="s">
        <v>75</v>
      </c>
      <c r="E163" s="212" t="s">
        <v>697</v>
      </c>
      <c r="F163" s="212" t="s">
        <v>698</v>
      </c>
      <c r="G163" s="210"/>
      <c r="H163" s="210"/>
      <c r="I163" s="213"/>
      <c r="J163" s="214">
        <f>BK163</f>
        <v>0</v>
      </c>
      <c r="K163" s="210"/>
      <c r="L163" s="215"/>
      <c r="M163" s="216"/>
      <c r="N163" s="217"/>
      <c r="O163" s="217"/>
      <c r="P163" s="218">
        <f>SUM(P164:P185)</f>
        <v>0</v>
      </c>
      <c r="Q163" s="217"/>
      <c r="R163" s="218">
        <f>SUM(R164:R185)</f>
        <v>0</v>
      </c>
      <c r="S163" s="217"/>
      <c r="T163" s="219">
        <f>SUM(T164:T185)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0" t="s">
        <v>84</v>
      </c>
      <c r="AT163" s="221" t="s">
        <v>75</v>
      </c>
      <c r="AU163" s="221" t="s">
        <v>76</v>
      </c>
      <c r="AY163" s="220" t="s">
        <v>157</v>
      </c>
      <c r="BK163" s="222">
        <f>SUM(BK164:BK185)</f>
        <v>0</v>
      </c>
    </row>
    <row r="164" s="2" customFormat="1" ht="16.5" customHeight="1">
      <c r="A164" s="37"/>
      <c r="B164" s="38"/>
      <c r="C164" s="243" t="s">
        <v>236</v>
      </c>
      <c r="D164" s="243" t="s">
        <v>169</v>
      </c>
      <c r="E164" s="244" t="s">
        <v>699</v>
      </c>
      <c r="F164" s="245" t="s">
        <v>700</v>
      </c>
      <c r="G164" s="246" t="s">
        <v>176</v>
      </c>
      <c r="H164" s="247">
        <v>2</v>
      </c>
      <c r="I164" s="248"/>
      <c r="J164" s="249">
        <f>ROUND(I164*H164,2)</f>
        <v>0</v>
      </c>
      <c r="K164" s="245" t="s">
        <v>164</v>
      </c>
      <c r="L164" s="250"/>
      <c r="M164" s="251" t="s">
        <v>1</v>
      </c>
      <c r="N164" s="252" t="s">
        <v>41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197</v>
      </c>
      <c r="AT164" s="236" t="s">
        <v>169</v>
      </c>
      <c r="AU164" s="236" t="s">
        <v>84</v>
      </c>
      <c r="AY164" s="16" t="s">
        <v>157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84</v>
      </c>
      <c r="BK164" s="237">
        <f>ROUND(I164*H164,2)</f>
        <v>0</v>
      </c>
      <c r="BL164" s="16" t="s">
        <v>197</v>
      </c>
      <c r="BM164" s="236" t="s">
        <v>1341</v>
      </c>
    </row>
    <row r="165" s="2" customFormat="1">
      <c r="A165" s="37"/>
      <c r="B165" s="38"/>
      <c r="C165" s="39"/>
      <c r="D165" s="238" t="s">
        <v>167</v>
      </c>
      <c r="E165" s="39"/>
      <c r="F165" s="239" t="s">
        <v>700</v>
      </c>
      <c r="G165" s="39"/>
      <c r="H165" s="39"/>
      <c r="I165" s="240"/>
      <c r="J165" s="39"/>
      <c r="K165" s="39"/>
      <c r="L165" s="43"/>
      <c r="M165" s="241"/>
      <c r="N165" s="242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167</v>
      </c>
      <c r="AU165" s="16" t="s">
        <v>84</v>
      </c>
    </row>
    <row r="166" s="2" customFormat="1" ht="24.15" customHeight="1">
      <c r="A166" s="37"/>
      <c r="B166" s="38"/>
      <c r="C166" s="243" t="s">
        <v>248</v>
      </c>
      <c r="D166" s="243" t="s">
        <v>169</v>
      </c>
      <c r="E166" s="244" t="s">
        <v>702</v>
      </c>
      <c r="F166" s="245" t="s">
        <v>703</v>
      </c>
      <c r="G166" s="246" t="s">
        <v>176</v>
      </c>
      <c r="H166" s="247">
        <v>2</v>
      </c>
      <c r="I166" s="248"/>
      <c r="J166" s="249">
        <f>ROUND(I166*H166,2)</f>
        <v>0</v>
      </c>
      <c r="K166" s="245" t="s">
        <v>745</v>
      </c>
      <c r="L166" s="250"/>
      <c r="M166" s="251" t="s">
        <v>1</v>
      </c>
      <c r="N166" s="252" t="s">
        <v>41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86</v>
      </c>
      <c r="AT166" s="236" t="s">
        <v>169</v>
      </c>
      <c r="AU166" s="236" t="s">
        <v>84</v>
      </c>
      <c r="AY166" s="16" t="s">
        <v>157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84</v>
      </c>
      <c r="BK166" s="237">
        <f>ROUND(I166*H166,2)</f>
        <v>0</v>
      </c>
      <c r="BL166" s="16" t="s">
        <v>84</v>
      </c>
      <c r="BM166" s="236" t="s">
        <v>1342</v>
      </c>
    </row>
    <row r="167" s="2" customFormat="1">
      <c r="A167" s="37"/>
      <c r="B167" s="38"/>
      <c r="C167" s="39"/>
      <c r="D167" s="238" t="s">
        <v>167</v>
      </c>
      <c r="E167" s="39"/>
      <c r="F167" s="239" t="s">
        <v>703</v>
      </c>
      <c r="G167" s="39"/>
      <c r="H167" s="39"/>
      <c r="I167" s="240"/>
      <c r="J167" s="39"/>
      <c r="K167" s="39"/>
      <c r="L167" s="43"/>
      <c r="M167" s="241"/>
      <c r="N167" s="242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167</v>
      </c>
      <c r="AU167" s="16" t="s">
        <v>84</v>
      </c>
    </row>
    <row r="168" s="2" customFormat="1" ht="24.15" customHeight="1">
      <c r="A168" s="37"/>
      <c r="B168" s="38"/>
      <c r="C168" s="243" t="s">
        <v>240</v>
      </c>
      <c r="D168" s="243" t="s">
        <v>169</v>
      </c>
      <c r="E168" s="244" t="s">
        <v>705</v>
      </c>
      <c r="F168" s="245" t="s">
        <v>706</v>
      </c>
      <c r="G168" s="246" t="s">
        <v>176</v>
      </c>
      <c r="H168" s="247">
        <v>2</v>
      </c>
      <c r="I168" s="248"/>
      <c r="J168" s="249">
        <f>ROUND(I168*H168,2)</f>
        <v>0</v>
      </c>
      <c r="K168" s="245" t="s">
        <v>164</v>
      </c>
      <c r="L168" s="250"/>
      <c r="M168" s="251" t="s">
        <v>1</v>
      </c>
      <c r="N168" s="252" t="s">
        <v>41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197</v>
      </c>
      <c r="AT168" s="236" t="s">
        <v>169</v>
      </c>
      <c r="AU168" s="236" t="s">
        <v>84</v>
      </c>
      <c r="AY168" s="16" t="s">
        <v>157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84</v>
      </c>
      <c r="BK168" s="237">
        <f>ROUND(I168*H168,2)</f>
        <v>0</v>
      </c>
      <c r="BL168" s="16" t="s">
        <v>197</v>
      </c>
      <c r="BM168" s="236" t="s">
        <v>1343</v>
      </c>
    </row>
    <row r="169" s="2" customFormat="1">
      <c r="A169" s="37"/>
      <c r="B169" s="38"/>
      <c r="C169" s="39"/>
      <c r="D169" s="238" t="s">
        <v>167</v>
      </c>
      <c r="E169" s="39"/>
      <c r="F169" s="239" t="s">
        <v>706</v>
      </c>
      <c r="G169" s="39"/>
      <c r="H169" s="39"/>
      <c r="I169" s="240"/>
      <c r="J169" s="39"/>
      <c r="K169" s="39"/>
      <c r="L169" s="43"/>
      <c r="M169" s="241"/>
      <c r="N169" s="242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167</v>
      </c>
      <c r="AU169" s="16" t="s">
        <v>84</v>
      </c>
    </row>
    <row r="170" s="2" customFormat="1" ht="24.15" customHeight="1">
      <c r="A170" s="37"/>
      <c r="B170" s="38"/>
      <c r="C170" s="243" t="s">
        <v>244</v>
      </c>
      <c r="D170" s="243" t="s">
        <v>169</v>
      </c>
      <c r="E170" s="244" t="s">
        <v>708</v>
      </c>
      <c r="F170" s="245" t="s">
        <v>709</v>
      </c>
      <c r="G170" s="246" t="s">
        <v>176</v>
      </c>
      <c r="H170" s="247">
        <v>2</v>
      </c>
      <c r="I170" s="248"/>
      <c r="J170" s="249">
        <f>ROUND(I170*H170,2)</f>
        <v>0</v>
      </c>
      <c r="K170" s="245" t="s">
        <v>164</v>
      </c>
      <c r="L170" s="250"/>
      <c r="M170" s="251" t="s">
        <v>1</v>
      </c>
      <c r="N170" s="252" t="s">
        <v>41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197</v>
      </c>
      <c r="AT170" s="236" t="s">
        <v>169</v>
      </c>
      <c r="AU170" s="236" t="s">
        <v>84</v>
      </c>
      <c r="AY170" s="16" t="s">
        <v>157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84</v>
      </c>
      <c r="BK170" s="237">
        <f>ROUND(I170*H170,2)</f>
        <v>0</v>
      </c>
      <c r="BL170" s="16" t="s">
        <v>197</v>
      </c>
      <c r="BM170" s="236" t="s">
        <v>1344</v>
      </c>
    </row>
    <row r="171" s="2" customFormat="1">
      <c r="A171" s="37"/>
      <c r="B171" s="38"/>
      <c r="C171" s="39"/>
      <c r="D171" s="238" t="s">
        <v>167</v>
      </c>
      <c r="E171" s="39"/>
      <c r="F171" s="239" t="s">
        <v>709</v>
      </c>
      <c r="G171" s="39"/>
      <c r="H171" s="39"/>
      <c r="I171" s="240"/>
      <c r="J171" s="39"/>
      <c r="K171" s="39"/>
      <c r="L171" s="43"/>
      <c r="M171" s="241"/>
      <c r="N171" s="242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167</v>
      </c>
      <c r="AU171" s="16" t="s">
        <v>84</v>
      </c>
    </row>
    <row r="172" s="2" customFormat="1" ht="24.15" customHeight="1">
      <c r="A172" s="37"/>
      <c r="B172" s="38"/>
      <c r="C172" s="243" t="s">
        <v>7</v>
      </c>
      <c r="D172" s="243" t="s">
        <v>169</v>
      </c>
      <c r="E172" s="244" t="s">
        <v>711</v>
      </c>
      <c r="F172" s="245" t="s">
        <v>712</v>
      </c>
      <c r="G172" s="246" t="s">
        <v>176</v>
      </c>
      <c r="H172" s="247">
        <v>2</v>
      </c>
      <c r="I172" s="248"/>
      <c r="J172" s="249">
        <f>ROUND(I172*H172,2)</f>
        <v>0</v>
      </c>
      <c r="K172" s="245" t="s">
        <v>164</v>
      </c>
      <c r="L172" s="250"/>
      <c r="M172" s="251" t="s">
        <v>1</v>
      </c>
      <c r="N172" s="252" t="s">
        <v>41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197</v>
      </c>
      <c r="AT172" s="236" t="s">
        <v>169</v>
      </c>
      <c r="AU172" s="236" t="s">
        <v>84</v>
      </c>
      <c r="AY172" s="16" t="s">
        <v>157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84</v>
      </c>
      <c r="BK172" s="237">
        <f>ROUND(I172*H172,2)</f>
        <v>0</v>
      </c>
      <c r="BL172" s="16" t="s">
        <v>197</v>
      </c>
      <c r="BM172" s="236" t="s">
        <v>1345</v>
      </c>
    </row>
    <row r="173" s="2" customFormat="1">
      <c r="A173" s="37"/>
      <c r="B173" s="38"/>
      <c r="C173" s="39"/>
      <c r="D173" s="238" t="s">
        <v>167</v>
      </c>
      <c r="E173" s="39"/>
      <c r="F173" s="239" t="s">
        <v>712</v>
      </c>
      <c r="G173" s="39"/>
      <c r="H173" s="39"/>
      <c r="I173" s="240"/>
      <c r="J173" s="39"/>
      <c r="K173" s="39"/>
      <c r="L173" s="43"/>
      <c r="M173" s="241"/>
      <c r="N173" s="242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167</v>
      </c>
      <c r="AU173" s="16" t="s">
        <v>84</v>
      </c>
    </row>
    <row r="174" s="2" customFormat="1" ht="37.8" customHeight="1">
      <c r="A174" s="37"/>
      <c r="B174" s="38"/>
      <c r="C174" s="243" t="s">
        <v>255</v>
      </c>
      <c r="D174" s="243" t="s">
        <v>169</v>
      </c>
      <c r="E174" s="244" t="s">
        <v>714</v>
      </c>
      <c r="F174" s="245" t="s">
        <v>715</v>
      </c>
      <c r="G174" s="246" t="s">
        <v>176</v>
      </c>
      <c r="H174" s="247">
        <v>1</v>
      </c>
      <c r="I174" s="248"/>
      <c r="J174" s="249">
        <f>ROUND(I174*H174,2)</f>
        <v>0</v>
      </c>
      <c r="K174" s="245" t="s">
        <v>164</v>
      </c>
      <c r="L174" s="250"/>
      <c r="M174" s="251" t="s">
        <v>1</v>
      </c>
      <c r="N174" s="252" t="s">
        <v>41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197</v>
      </c>
      <c r="AT174" s="236" t="s">
        <v>169</v>
      </c>
      <c r="AU174" s="236" t="s">
        <v>84</v>
      </c>
      <c r="AY174" s="16" t="s">
        <v>157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84</v>
      </c>
      <c r="BK174" s="237">
        <f>ROUND(I174*H174,2)</f>
        <v>0</v>
      </c>
      <c r="BL174" s="16" t="s">
        <v>197</v>
      </c>
      <c r="BM174" s="236" t="s">
        <v>1346</v>
      </c>
    </row>
    <row r="175" s="2" customFormat="1">
      <c r="A175" s="37"/>
      <c r="B175" s="38"/>
      <c r="C175" s="39"/>
      <c r="D175" s="238" t="s">
        <v>167</v>
      </c>
      <c r="E175" s="39"/>
      <c r="F175" s="239" t="s">
        <v>715</v>
      </c>
      <c r="G175" s="39"/>
      <c r="H175" s="39"/>
      <c r="I175" s="240"/>
      <c r="J175" s="39"/>
      <c r="K175" s="39"/>
      <c r="L175" s="43"/>
      <c r="M175" s="241"/>
      <c r="N175" s="242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167</v>
      </c>
      <c r="AU175" s="16" t="s">
        <v>84</v>
      </c>
    </row>
    <row r="176" s="2" customFormat="1" ht="37.8" customHeight="1">
      <c r="A176" s="37"/>
      <c r="B176" s="38"/>
      <c r="C176" s="243" t="s">
        <v>824</v>
      </c>
      <c r="D176" s="243" t="s">
        <v>169</v>
      </c>
      <c r="E176" s="244" t="s">
        <v>717</v>
      </c>
      <c r="F176" s="245" t="s">
        <v>718</v>
      </c>
      <c r="G176" s="246" t="s">
        <v>176</v>
      </c>
      <c r="H176" s="247">
        <v>1</v>
      </c>
      <c r="I176" s="248"/>
      <c r="J176" s="249">
        <f>ROUND(I176*H176,2)</f>
        <v>0</v>
      </c>
      <c r="K176" s="245" t="s">
        <v>164</v>
      </c>
      <c r="L176" s="250"/>
      <c r="M176" s="251" t="s">
        <v>1</v>
      </c>
      <c r="N176" s="252" t="s">
        <v>41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197</v>
      </c>
      <c r="AT176" s="236" t="s">
        <v>169</v>
      </c>
      <c r="AU176" s="236" t="s">
        <v>84</v>
      </c>
      <c r="AY176" s="16" t="s">
        <v>157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84</v>
      </c>
      <c r="BK176" s="237">
        <f>ROUND(I176*H176,2)</f>
        <v>0</v>
      </c>
      <c r="BL176" s="16" t="s">
        <v>197</v>
      </c>
      <c r="BM176" s="236" t="s">
        <v>1347</v>
      </c>
    </row>
    <row r="177" s="2" customFormat="1">
      <c r="A177" s="37"/>
      <c r="B177" s="38"/>
      <c r="C177" s="39"/>
      <c r="D177" s="238" t="s">
        <v>167</v>
      </c>
      <c r="E177" s="39"/>
      <c r="F177" s="239" t="s">
        <v>718</v>
      </c>
      <c r="G177" s="39"/>
      <c r="H177" s="39"/>
      <c r="I177" s="240"/>
      <c r="J177" s="39"/>
      <c r="K177" s="39"/>
      <c r="L177" s="43"/>
      <c r="M177" s="241"/>
      <c r="N177" s="242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167</v>
      </c>
      <c r="AU177" s="16" t="s">
        <v>84</v>
      </c>
    </row>
    <row r="178" s="2" customFormat="1" ht="33" customHeight="1">
      <c r="A178" s="37"/>
      <c r="B178" s="38"/>
      <c r="C178" s="225" t="s">
        <v>269</v>
      </c>
      <c r="D178" s="225" t="s">
        <v>160</v>
      </c>
      <c r="E178" s="226" t="s">
        <v>721</v>
      </c>
      <c r="F178" s="227" t="s">
        <v>722</v>
      </c>
      <c r="G178" s="228" t="s">
        <v>176</v>
      </c>
      <c r="H178" s="229">
        <v>2</v>
      </c>
      <c r="I178" s="230"/>
      <c r="J178" s="231">
        <f>ROUND(I178*H178,2)</f>
        <v>0</v>
      </c>
      <c r="K178" s="227" t="s">
        <v>745</v>
      </c>
      <c r="L178" s="43"/>
      <c r="M178" s="232" t="s">
        <v>1</v>
      </c>
      <c r="N178" s="233" t="s">
        <v>41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84</v>
      </c>
      <c r="AT178" s="236" t="s">
        <v>160</v>
      </c>
      <c r="AU178" s="236" t="s">
        <v>84</v>
      </c>
      <c r="AY178" s="16" t="s">
        <v>157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84</v>
      </c>
      <c r="BK178" s="237">
        <f>ROUND(I178*H178,2)</f>
        <v>0</v>
      </c>
      <c r="BL178" s="16" t="s">
        <v>84</v>
      </c>
      <c r="BM178" s="236" t="s">
        <v>1348</v>
      </c>
    </row>
    <row r="179" s="2" customFormat="1">
      <c r="A179" s="37"/>
      <c r="B179" s="38"/>
      <c r="C179" s="39"/>
      <c r="D179" s="238" t="s">
        <v>167</v>
      </c>
      <c r="E179" s="39"/>
      <c r="F179" s="239" t="s">
        <v>722</v>
      </c>
      <c r="G179" s="39"/>
      <c r="H179" s="39"/>
      <c r="I179" s="240"/>
      <c r="J179" s="39"/>
      <c r="K179" s="39"/>
      <c r="L179" s="43"/>
      <c r="M179" s="241"/>
      <c r="N179" s="242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167</v>
      </c>
      <c r="AU179" s="16" t="s">
        <v>84</v>
      </c>
    </row>
    <row r="180" s="2" customFormat="1" ht="16.5" customHeight="1">
      <c r="A180" s="37"/>
      <c r="B180" s="38"/>
      <c r="C180" s="225" t="s">
        <v>259</v>
      </c>
      <c r="D180" s="225" t="s">
        <v>160</v>
      </c>
      <c r="E180" s="226" t="s">
        <v>724</v>
      </c>
      <c r="F180" s="227" t="s">
        <v>725</v>
      </c>
      <c r="G180" s="228" t="s">
        <v>176</v>
      </c>
      <c r="H180" s="229">
        <v>2</v>
      </c>
      <c r="I180" s="230"/>
      <c r="J180" s="231">
        <f>ROUND(I180*H180,2)</f>
        <v>0</v>
      </c>
      <c r="K180" s="227" t="s">
        <v>164</v>
      </c>
      <c r="L180" s="43"/>
      <c r="M180" s="232" t="s">
        <v>1</v>
      </c>
      <c r="N180" s="233" t="s">
        <v>41</v>
      </c>
      <c r="O180" s="90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165</v>
      </c>
      <c r="AT180" s="236" t="s">
        <v>160</v>
      </c>
      <c r="AU180" s="236" t="s">
        <v>84</v>
      </c>
      <c r="AY180" s="16" t="s">
        <v>157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84</v>
      </c>
      <c r="BK180" s="237">
        <f>ROUND(I180*H180,2)</f>
        <v>0</v>
      </c>
      <c r="BL180" s="16" t="s">
        <v>165</v>
      </c>
      <c r="BM180" s="236" t="s">
        <v>1349</v>
      </c>
    </row>
    <row r="181" s="2" customFormat="1">
      <c r="A181" s="37"/>
      <c r="B181" s="38"/>
      <c r="C181" s="39"/>
      <c r="D181" s="238" t="s">
        <v>167</v>
      </c>
      <c r="E181" s="39"/>
      <c r="F181" s="239" t="s">
        <v>727</v>
      </c>
      <c r="G181" s="39"/>
      <c r="H181" s="39"/>
      <c r="I181" s="240"/>
      <c r="J181" s="39"/>
      <c r="K181" s="39"/>
      <c r="L181" s="43"/>
      <c r="M181" s="241"/>
      <c r="N181" s="242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167</v>
      </c>
      <c r="AU181" s="16" t="s">
        <v>84</v>
      </c>
    </row>
    <row r="182" s="2" customFormat="1" ht="24.15" customHeight="1">
      <c r="A182" s="37"/>
      <c r="B182" s="38"/>
      <c r="C182" s="225" t="s">
        <v>264</v>
      </c>
      <c r="D182" s="225" t="s">
        <v>160</v>
      </c>
      <c r="E182" s="226" t="s">
        <v>729</v>
      </c>
      <c r="F182" s="227" t="s">
        <v>730</v>
      </c>
      <c r="G182" s="228" t="s">
        <v>176</v>
      </c>
      <c r="H182" s="229">
        <v>2</v>
      </c>
      <c r="I182" s="230"/>
      <c r="J182" s="231">
        <f>ROUND(I182*H182,2)</f>
        <v>0</v>
      </c>
      <c r="K182" s="227" t="s">
        <v>164</v>
      </c>
      <c r="L182" s="43"/>
      <c r="M182" s="232" t="s">
        <v>1</v>
      </c>
      <c r="N182" s="233" t="s">
        <v>41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165</v>
      </c>
      <c r="AT182" s="236" t="s">
        <v>160</v>
      </c>
      <c r="AU182" s="236" t="s">
        <v>84</v>
      </c>
      <c r="AY182" s="16" t="s">
        <v>157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84</v>
      </c>
      <c r="BK182" s="237">
        <f>ROUND(I182*H182,2)</f>
        <v>0</v>
      </c>
      <c r="BL182" s="16" t="s">
        <v>165</v>
      </c>
      <c r="BM182" s="236" t="s">
        <v>1350</v>
      </c>
    </row>
    <row r="183" s="2" customFormat="1">
      <c r="A183" s="37"/>
      <c r="B183" s="38"/>
      <c r="C183" s="39"/>
      <c r="D183" s="238" t="s">
        <v>167</v>
      </c>
      <c r="E183" s="39"/>
      <c r="F183" s="239" t="s">
        <v>730</v>
      </c>
      <c r="G183" s="39"/>
      <c r="H183" s="39"/>
      <c r="I183" s="240"/>
      <c r="J183" s="39"/>
      <c r="K183" s="39"/>
      <c r="L183" s="43"/>
      <c r="M183" s="241"/>
      <c r="N183" s="242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167</v>
      </c>
      <c r="AU183" s="16" t="s">
        <v>84</v>
      </c>
    </row>
    <row r="184" s="2" customFormat="1" ht="24.15" customHeight="1">
      <c r="A184" s="37"/>
      <c r="B184" s="38"/>
      <c r="C184" s="225" t="s">
        <v>274</v>
      </c>
      <c r="D184" s="225" t="s">
        <v>160</v>
      </c>
      <c r="E184" s="226" t="s">
        <v>733</v>
      </c>
      <c r="F184" s="227" t="s">
        <v>734</v>
      </c>
      <c r="G184" s="228" t="s">
        <v>176</v>
      </c>
      <c r="H184" s="229">
        <v>2</v>
      </c>
      <c r="I184" s="230"/>
      <c r="J184" s="231">
        <f>ROUND(I184*H184,2)</f>
        <v>0</v>
      </c>
      <c r="K184" s="227" t="s">
        <v>164</v>
      </c>
      <c r="L184" s="43"/>
      <c r="M184" s="232" t="s">
        <v>1</v>
      </c>
      <c r="N184" s="233" t="s">
        <v>41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165</v>
      </c>
      <c r="AT184" s="236" t="s">
        <v>160</v>
      </c>
      <c r="AU184" s="236" t="s">
        <v>84</v>
      </c>
      <c r="AY184" s="16" t="s">
        <v>157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84</v>
      </c>
      <c r="BK184" s="237">
        <f>ROUND(I184*H184,2)</f>
        <v>0</v>
      </c>
      <c r="BL184" s="16" t="s">
        <v>165</v>
      </c>
      <c r="BM184" s="236" t="s">
        <v>1351</v>
      </c>
    </row>
    <row r="185" s="2" customFormat="1">
      <c r="A185" s="37"/>
      <c r="B185" s="38"/>
      <c r="C185" s="39"/>
      <c r="D185" s="238" t="s">
        <v>167</v>
      </c>
      <c r="E185" s="39"/>
      <c r="F185" s="239" t="s">
        <v>734</v>
      </c>
      <c r="G185" s="39"/>
      <c r="H185" s="39"/>
      <c r="I185" s="240"/>
      <c r="J185" s="39"/>
      <c r="K185" s="39"/>
      <c r="L185" s="43"/>
      <c r="M185" s="241"/>
      <c r="N185" s="242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167</v>
      </c>
      <c r="AU185" s="16" t="s">
        <v>84</v>
      </c>
    </row>
    <row r="186" s="12" customFormat="1" ht="25.92" customHeight="1">
      <c r="A186" s="12"/>
      <c r="B186" s="209"/>
      <c r="C186" s="210"/>
      <c r="D186" s="211" t="s">
        <v>75</v>
      </c>
      <c r="E186" s="212" t="s">
        <v>736</v>
      </c>
      <c r="F186" s="212" t="s">
        <v>737</v>
      </c>
      <c r="G186" s="210"/>
      <c r="H186" s="210"/>
      <c r="I186" s="213"/>
      <c r="J186" s="214">
        <f>BK186</f>
        <v>0</v>
      </c>
      <c r="K186" s="210"/>
      <c r="L186" s="215"/>
      <c r="M186" s="216"/>
      <c r="N186" s="217"/>
      <c r="O186" s="217"/>
      <c r="P186" s="218">
        <f>SUM(P187:P242)</f>
        <v>0</v>
      </c>
      <c r="Q186" s="217"/>
      <c r="R186" s="218">
        <f>SUM(R187:R242)</f>
        <v>0</v>
      </c>
      <c r="S186" s="217"/>
      <c r="T186" s="219">
        <f>SUM(T187:T242)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0" t="s">
        <v>84</v>
      </c>
      <c r="AT186" s="221" t="s">
        <v>75</v>
      </c>
      <c r="AU186" s="221" t="s">
        <v>76</v>
      </c>
      <c r="AY186" s="220" t="s">
        <v>157</v>
      </c>
      <c r="BK186" s="222">
        <f>SUM(BK187:BK242)</f>
        <v>0</v>
      </c>
    </row>
    <row r="187" s="2" customFormat="1" ht="24.15" customHeight="1">
      <c r="A187" s="37"/>
      <c r="B187" s="38"/>
      <c r="C187" s="243" t="s">
        <v>278</v>
      </c>
      <c r="D187" s="243" t="s">
        <v>169</v>
      </c>
      <c r="E187" s="244" t="s">
        <v>739</v>
      </c>
      <c r="F187" s="245" t="s">
        <v>740</v>
      </c>
      <c r="G187" s="246" t="s">
        <v>176</v>
      </c>
      <c r="H187" s="247">
        <v>2</v>
      </c>
      <c r="I187" s="248"/>
      <c r="J187" s="249">
        <f>ROUND(I187*H187,2)</f>
        <v>0</v>
      </c>
      <c r="K187" s="245" t="s">
        <v>164</v>
      </c>
      <c r="L187" s="250"/>
      <c r="M187" s="251" t="s">
        <v>1</v>
      </c>
      <c r="N187" s="252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86</v>
      </c>
      <c r="AT187" s="236" t="s">
        <v>169</v>
      </c>
      <c r="AU187" s="236" t="s">
        <v>84</v>
      </c>
      <c r="AY187" s="16" t="s">
        <v>157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84</v>
      </c>
      <c r="BK187" s="237">
        <f>ROUND(I187*H187,2)</f>
        <v>0</v>
      </c>
      <c r="BL187" s="16" t="s">
        <v>84</v>
      </c>
      <c r="BM187" s="236" t="s">
        <v>1352</v>
      </c>
    </row>
    <row r="188" s="2" customFormat="1">
      <c r="A188" s="37"/>
      <c r="B188" s="38"/>
      <c r="C188" s="39"/>
      <c r="D188" s="238" t="s">
        <v>167</v>
      </c>
      <c r="E188" s="39"/>
      <c r="F188" s="239" t="s">
        <v>740</v>
      </c>
      <c r="G188" s="39"/>
      <c r="H188" s="39"/>
      <c r="I188" s="240"/>
      <c r="J188" s="39"/>
      <c r="K188" s="39"/>
      <c r="L188" s="43"/>
      <c r="M188" s="241"/>
      <c r="N188" s="242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167</v>
      </c>
      <c r="AU188" s="16" t="s">
        <v>84</v>
      </c>
    </row>
    <row r="189" s="2" customFormat="1" ht="33" customHeight="1">
      <c r="A189" s="37"/>
      <c r="B189" s="38"/>
      <c r="C189" s="243" t="s">
        <v>283</v>
      </c>
      <c r="D189" s="243" t="s">
        <v>169</v>
      </c>
      <c r="E189" s="244" t="s">
        <v>748</v>
      </c>
      <c r="F189" s="245" t="s">
        <v>749</v>
      </c>
      <c r="G189" s="246" t="s">
        <v>176</v>
      </c>
      <c r="H189" s="247">
        <v>2</v>
      </c>
      <c r="I189" s="248"/>
      <c r="J189" s="249">
        <f>ROUND(I189*H189,2)</f>
        <v>0</v>
      </c>
      <c r="K189" s="245" t="s">
        <v>164</v>
      </c>
      <c r="L189" s="250"/>
      <c r="M189" s="251" t="s">
        <v>1</v>
      </c>
      <c r="N189" s="252" t="s">
        <v>41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86</v>
      </c>
      <c r="AT189" s="236" t="s">
        <v>169</v>
      </c>
      <c r="AU189" s="236" t="s">
        <v>84</v>
      </c>
      <c r="AY189" s="16" t="s">
        <v>157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84</v>
      </c>
      <c r="BK189" s="237">
        <f>ROUND(I189*H189,2)</f>
        <v>0</v>
      </c>
      <c r="BL189" s="16" t="s">
        <v>84</v>
      </c>
      <c r="BM189" s="236" t="s">
        <v>1353</v>
      </c>
    </row>
    <row r="190" s="2" customFormat="1">
      <c r="A190" s="37"/>
      <c r="B190" s="38"/>
      <c r="C190" s="39"/>
      <c r="D190" s="238" t="s">
        <v>167</v>
      </c>
      <c r="E190" s="39"/>
      <c r="F190" s="239" t="s">
        <v>749</v>
      </c>
      <c r="G190" s="39"/>
      <c r="H190" s="39"/>
      <c r="I190" s="240"/>
      <c r="J190" s="39"/>
      <c r="K190" s="39"/>
      <c r="L190" s="43"/>
      <c r="M190" s="241"/>
      <c r="N190" s="242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167</v>
      </c>
      <c r="AU190" s="16" t="s">
        <v>84</v>
      </c>
    </row>
    <row r="191" s="2" customFormat="1" ht="24.15" customHeight="1">
      <c r="A191" s="37"/>
      <c r="B191" s="38"/>
      <c r="C191" s="243" t="s">
        <v>287</v>
      </c>
      <c r="D191" s="243" t="s">
        <v>169</v>
      </c>
      <c r="E191" s="244" t="s">
        <v>1167</v>
      </c>
      <c r="F191" s="245" t="s">
        <v>1168</v>
      </c>
      <c r="G191" s="246" t="s">
        <v>176</v>
      </c>
      <c r="H191" s="247">
        <v>2</v>
      </c>
      <c r="I191" s="248"/>
      <c r="J191" s="249">
        <f>ROUND(I191*H191,2)</f>
        <v>0</v>
      </c>
      <c r="K191" s="245" t="s">
        <v>164</v>
      </c>
      <c r="L191" s="250"/>
      <c r="M191" s="251" t="s">
        <v>1</v>
      </c>
      <c r="N191" s="252" t="s">
        <v>41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86</v>
      </c>
      <c r="AT191" s="236" t="s">
        <v>169</v>
      </c>
      <c r="AU191" s="236" t="s">
        <v>84</v>
      </c>
      <c r="AY191" s="16" t="s">
        <v>157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84</v>
      </c>
      <c r="BK191" s="237">
        <f>ROUND(I191*H191,2)</f>
        <v>0</v>
      </c>
      <c r="BL191" s="16" t="s">
        <v>84</v>
      </c>
      <c r="BM191" s="236" t="s">
        <v>1354</v>
      </c>
    </row>
    <row r="192" s="2" customFormat="1">
      <c r="A192" s="37"/>
      <c r="B192" s="38"/>
      <c r="C192" s="39"/>
      <c r="D192" s="238" t="s">
        <v>167</v>
      </c>
      <c r="E192" s="39"/>
      <c r="F192" s="239" t="s">
        <v>1168</v>
      </c>
      <c r="G192" s="39"/>
      <c r="H192" s="39"/>
      <c r="I192" s="240"/>
      <c r="J192" s="39"/>
      <c r="K192" s="39"/>
      <c r="L192" s="43"/>
      <c r="M192" s="241"/>
      <c r="N192" s="242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167</v>
      </c>
      <c r="AU192" s="16" t="s">
        <v>84</v>
      </c>
    </row>
    <row r="193" s="2" customFormat="1" ht="24.15" customHeight="1">
      <c r="A193" s="37"/>
      <c r="B193" s="38"/>
      <c r="C193" s="243" t="s">
        <v>292</v>
      </c>
      <c r="D193" s="243" t="s">
        <v>169</v>
      </c>
      <c r="E193" s="244" t="s">
        <v>1170</v>
      </c>
      <c r="F193" s="245" t="s">
        <v>1171</v>
      </c>
      <c r="G193" s="246" t="s">
        <v>176</v>
      </c>
      <c r="H193" s="247">
        <v>2</v>
      </c>
      <c r="I193" s="248"/>
      <c r="J193" s="249">
        <f>ROUND(I193*H193,2)</f>
        <v>0</v>
      </c>
      <c r="K193" s="245" t="s">
        <v>164</v>
      </c>
      <c r="L193" s="250"/>
      <c r="M193" s="251" t="s">
        <v>1</v>
      </c>
      <c r="N193" s="252" t="s">
        <v>41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86</v>
      </c>
      <c r="AT193" s="236" t="s">
        <v>169</v>
      </c>
      <c r="AU193" s="236" t="s">
        <v>84</v>
      </c>
      <c r="AY193" s="16" t="s">
        <v>157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84</v>
      </c>
      <c r="BK193" s="237">
        <f>ROUND(I193*H193,2)</f>
        <v>0</v>
      </c>
      <c r="BL193" s="16" t="s">
        <v>84</v>
      </c>
      <c r="BM193" s="236" t="s">
        <v>1355</v>
      </c>
    </row>
    <row r="194" s="2" customFormat="1">
      <c r="A194" s="37"/>
      <c r="B194" s="38"/>
      <c r="C194" s="39"/>
      <c r="D194" s="238" t="s">
        <v>167</v>
      </c>
      <c r="E194" s="39"/>
      <c r="F194" s="239" t="s">
        <v>1171</v>
      </c>
      <c r="G194" s="39"/>
      <c r="H194" s="39"/>
      <c r="I194" s="240"/>
      <c r="J194" s="39"/>
      <c r="K194" s="39"/>
      <c r="L194" s="43"/>
      <c r="M194" s="241"/>
      <c r="N194" s="242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167</v>
      </c>
      <c r="AU194" s="16" t="s">
        <v>84</v>
      </c>
    </row>
    <row r="195" s="2" customFormat="1" ht="33" customHeight="1">
      <c r="A195" s="37"/>
      <c r="B195" s="38"/>
      <c r="C195" s="243" t="s">
        <v>296</v>
      </c>
      <c r="D195" s="243" t="s">
        <v>169</v>
      </c>
      <c r="E195" s="244" t="s">
        <v>760</v>
      </c>
      <c r="F195" s="245" t="s">
        <v>761</v>
      </c>
      <c r="G195" s="246" t="s">
        <v>176</v>
      </c>
      <c r="H195" s="247">
        <v>2</v>
      </c>
      <c r="I195" s="248"/>
      <c r="J195" s="249">
        <f>ROUND(I195*H195,2)</f>
        <v>0</v>
      </c>
      <c r="K195" s="245" t="s">
        <v>164</v>
      </c>
      <c r="L195" s="250"/>
      <c r="M195" s="251" t="s">
        <v>1</v>
      </c>
      <c r="N195" s="252" t="s">
        <v>41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86</v>
      </c>
      <c r="AT195" s="236" t="s">
        <v>169</v>
      </c>
      <c r="AU195" s="236" t="s">
        <v>84</v>
      </c>
      <c r="AY195" s="16" t="s">
        <v>157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84</v>
      </c>
      <c r="BK195" s="237">
        <f>ROUND(I195*H195,2)</f>
        <v>0</v>
      </c>
      <c r="BL195" s="16" t="s">
        <v>84</v>
      </c>
      <c r="BM195" s="236" t="s">
        <v>1356</v>
      </c>
    </row>
    <row r="196" s="2" customFormat="1">
      <c r="A196" s="37"/>
      <c r="B196" s="38"/>
      <c r="C196" s="39"/>
      <c r="D196" s="238" t="s">
        <v>167</v>
      </c>
      <c r="E196" s="39"/>
      <c r="F196" s="239" t="s">
        <v>761</v>
      </c>
      <c r="G196" s="39"/>
      <c r="H196" s="39"/>
      <c r="I196" s="240"/>
      <c r="J196" s="39"/>
      <c r="K196" s="39"/>
      <c r="L196" s="43"/>
      <c r="M196" s="241"/>
      <c r="N196" s="242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167</v>
      </c>
      <c r="AU196" s="16" t="s">
        <v>84</v>
      </c>
    </row>
    <row r="197" s="2" customFormat="1" ht="16.5" customHeight="1">
      <c r="A197" s="37"/>
      <c r="B197" s="38"/>
      <c r="C197" s="243" t="s">
        <v>300</v>
      </c>
      <c r="D197" s="243" t="s">
        <v>169</v>
      </c>
      <c r="E197" s="244" t="s">
        <v>743</v>
      </c>
      <c r="F197" s="245" t="s">
        <v>744</v>
      </c>
      <c r="G197" s="246" t="s">
        <v>176</v>
      </c>
      <c r="H197" s="247">
        <v>2</v>
      </c>
      <c r="I197" s="248"/>
      <c r="J197" s="249">
        <f>ROUND(I197*H197,2)</f>
        <v>0</v>
      </c>
      <c r="K197" s="245" t="s">
        <v>164</v>
      </c>
      <c r="L197" s="250"/>
      <c r="M197" s="251" t="s">
        <v>1</v>
      </c>
      <c r="N197" s="252" t="s">
        <v>41</v>
      </c>
      <c r="O197" s="90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86</v>
      </c>
      <c r="AT197" s="236" t="s">
        <v>169</v>
      </c>
      <c r="AU197" s="236" t="s">
        <v>84</v>
      </c>
      <c r="AY197" s="16" t="s">
        <v>157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84</v>
      </c>
      <c r="BK197" s="237">
        <f>ROUND(I197*H197,2)</f>
        <v>0</v>
      </c>
      <c r="BL197" s="16" t="s">
        <v>84</v>
      </c>
      <c r="BM197" s="236" t="s">
        <v>1357</v>
      </c>
    </row>
    <row r="198" s="2" customFormat="1">
      <c r="A198" s="37"/>
      <c r="B198" s="38"/>
      <c r="C198" s="39"/>
      <c r="D198" s="238" t="s">
        <v>167</v>
      </c>
      <c r="E198" s="39"/>
      <c r="F198" s="239" t="s">
        <v>744</v>
      </c>
      <c r="G198" s="39"/>
      <c r="H198" s="39"/>
      <c r="I198" s="240"/>
      <c r="J198" s="39"/>
      <c r="K198" s="39"/>
      <c r="L198" s="43"/>
      <c r="M198" s="241"/>
      <c r="N198" s="242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167</v>
      </c>
      <c r="AU198" s="16" t="s">
        <v>84</v>
      </c>
    </row>
    <row r="199" s="2" customFormat="1" ht="21.75" customHeight="1">
      <c r="A199" s="37"/>
      <c r="B199" s="38"/>
      <c r="C199" s="243" t="s">
        <v>304</v>
      </c>
      <c r="D199" s="243" t="s">
        <v>169</v>
      </c>
      <c r="E199" s="244" t="s">
        <v>1175</v>
      </c>
      <c r="F199" s="245" t="s">
        <v>1176</v>
      </c>
      <c r="G199" s="246" t="s">
        <v>176</v>
      </c>
      <c r="H199" s="247">
        <v>2</v>
      </c>
      <c r="I199" s="248"/>
      <c r="J199" s="249">
        <f>ROUND(I199*H199,2)</f>
        <v>0</v>
      </c>
      <c r="K199" s="245" t="s">
        <v>1</v>
      </c>
      <c r="L199" s="250"/>
      <c r="M199" s="251" t="s">
        <v>1</v>
      </c>
      <c r="N199" s="252" t="s">
        <v>41</v>
      </c>
      <c r="O199" s="90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86</v>
      </c>
      <c r="AT199" s="236" t="s">
        <v>169</v>
      </c>
      <c r="AU199" s="236" t="s">
        <v>84</v>
      </c>
      <c r="AY199" s="16" t="s">
        <v>157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84</v>
      </c>
      <c r="BK199" s="237">
        <f>ROUND(I199*H199,2)</f>
        <v>0</v>
      </c>
      <c r="BL199" s="16" t="s">
        <v>84</v>
      </c>
      <c r="BM199" s="236" t="s">
        <v>1358</v>
      </c>
    </row>
    <row r="200" s="2" customFormat="1">
      <c r="A200" s="37"/>
      <c r="B200" s="38"/>
      <c r="C200" s="39"/>
      <c r="D200" s="238" t="s">
        <v>167</v>
      </c>
      <c r="E200" s="39"/>
      <c r="F200" s="239" t="s">
        <v>1178</v>
      </c>
      <c r="G200" s="39"/>
      <c r="H200" s="39"/>
      <c r="I200" s="240"/>
      <c r="J200" s="39"/>
      <c r="K200" s="39"/>
      <c r="L200" s="43"/>
      <c r="M200" s="241"/>
      <c r="N200" s="242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167</v>
      </c>
      <c r="AU200" s="16" t="s">
        <v>84</v>
      </c>
    </row>
    <row r="201" s="2" customFormat="1" ht="24.15" customHeight="1">
      <c r="A201" s="37"/>
      <c r="B201" s="38"/>
      <c r="C201" s="243" t="s">
        <v>310</v>
      </c>
      <c r="D201" s="243" t="s">
        <v>169</v>
      </c>
      <c r="E201" s="244" t="s">
        <v>764</v>
      </c>
      <c r="F201" s="245" t="s">
        <v>765</v>
      </c>
      <c r="G201" s="246" t="s">
        <v>176</v>
      </c>
      <c r="H201" s="247">
        <v>2</v>
      </c>
      <c r="I201" s="248"/>
      <c r="J201" s="249">
        <f>ROUND(I201*H201,2)</f>
        <v>0</v>
      </c>
      <c r="K201" s="245" t="s">
        <v>164</v>
      </c>
      <c r="L201" s="250"/>
      <c r="M201" s="251" t="s">
        <v>1</v>
      </c>
      <c r="N201" s="252" t="s">
        <v>41</v>
      </c>
      <c r="O201" s="90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199</v>
      </c>
      <c r="AT201" s="236" t="s">
        <v>169</v>
      </c>
      <c r="AU201" s="236" t="s">
        <v>84</v>
      </c>
      <c r="AY201" s="16" t="s">
        <v>157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84</v>
      </c>
      <c r="BK201" s="237">
        <f>ROUND(I201*H201,2)</f>
        <v>0</v>
      </c>
      <c r="BL201" s="16" t="s">
        <v>156</v>
      </c>
      <c r="BM201" s="236" t="s">
        <v>1359</v>
      </c>
    </row>
    <row r="202" s="2" customFormat="1">
      <c r="A202" s="37"/>
      <c r="B202" s="38"/>
      <c r="C202" s="39"/>
      <c r="D202" s="238" t="s">
        <v>167</v>
      </c>
      <c r="E202" s="39"/>
      <c r="F202" s="239" t="s">
        <v>765</v>
      </c>
      <c r="G202" s="39"/>
      <c r="H202" s="39"/>
      <c r="I202" s="240"/>
      <c r="J202" s="39"/>
      <c r="K202" s="39"/>
      <c r="L202" s="43"/>
      <c r="M202" s="241"/>
      <c r="N202" s="242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167</v>
      </c>
      <c r="AU202" s="16" t="s">
        <v>84</v>
      </c>
    </row>
    <row r="203" s="2" customFormat="1" ht="24.15" customHeight="1">
      <c r="A203" s="37"/>
      <c r="B203" s="38"/>
      <c r="C203" s="243" t="s">
        <v>315</v>
      </c>
      <c r="D203" s="243" t="s">
        <v>169</v>
      </c>
      <c r="E203" s="244" t="s">
        <v>1180</v>
      </c>
      <c r="F203" s="245" t="s">
        <v>1181</v>
      </c>
      <c r="G203" s="246" t="s">
        <v>176</v>
      </c>
      <c r="H203" s="247">
        <v>2</v>
      </c>
      <c r="I203" s="248"/>
      <c r="J203" s="249">
        <f>ROUND(I203*H203,2)</f>
        <v>0</v>
      </c>
      <c r="K203" s="245" t="s">
        <v>745</v>
      </c>
      <c r="L203" s="250"/>
      <c r="M203" s="251" t="s">
        <v>1</v>
      </c>
      <c r="N203" s="252" t="s">
        <v>41</v>
      </c>
      <c r="O203" s="90"/>
      <c r="P203" s="234">
        <f>O203*H203</f>
        <v>0</v>
      </c>
      <c r="Q203" s="234">
        <v>0</v>
      </c>
      <c r="R203" s="234">
        <f>Q203*H203</f>
        <v>0</v>
      </c>
      <c r="S203" s="234">
        <v>0</v>
      </c>
      <c r="T203" s="23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6" t="s">
        <v>86</v>
      </c>
      <c r="AT203" s="236" t="s">
        <v>169</v>
      </c>
      <c r="AU203" s="236" t="s">
        <v>84</v>
      </c>
      <c r="AY203" s="16" t="s">
        <v>157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6" t="s">
        <v>84</v>
      </c>
      <c r="BK203" s="237">
        <f>ROUND(I203*H203,2)</f>
        <v>0</v>
      </c>
      <c r="BL203" s="16" t="s">
        <v>84</v>
      </c>
      <c r="BM203" s="236" t="s">
        <v>1360</v>
      </c>
    </row>
    <row r="204" s="2" customFormat="1">
      <c r="A204" s="37"/>
      <c r="B204" s="38"/>
      <c r="C204" s="39"/>
      <c r="D204" s="238" t="s">
        <v>167</v>
      </c>
      <c r="E204" s="39"/>
      <c r="F204" s="239" t="s">
        <v>1181</v>
      </c>
      <c r="G204" s="39"/>
      <c r="H204" s="39"/>
      <c r="I204" s="240"/>
      <c r="J204" s="39"/>
      <c r="K204" s="39"/>
      <c r="L204" s="43"/>
      <c r="M204" s="241"/>
      <c r="N204" s="242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167</v>
      </c>
      <c r="AU204" s="16" t="s">
        <v>84</v>
      </c>
    </row>
    <row r="205" s="2" customFormat="1" ht="24.15" customHeight="1">
      <c r="A205" s="37"/>
      <c r="B205" s="38"/>
      <c r="C205" s="243" t="s">
        <v>320</v>
      </c>
      <c r="D205" s="243" t="s">
        <v>169</v>
      </c>
      <c r="E205" s="244" t="s">
        <v>1361</v>
      </c>
      <c r="F205" s="245" t="s">
        <v>1362</v>
      </c>
      <c r="G205" s="246" t="s">
        <v>176</v>
      </c>
      <c r="H205" s="247">
        <v>1</v>
      </c>
      <c r="I205" s="248"/>
      <c r="J205" s="249">
        <f>ROUND(I205*H205,2)</f>
        <v>0</v>
      </c>
      <c r="K205" s="245" t="s">
        <v>164</v>
      </c>
      <c r="L205" s="250"/>
      <c r="M205" s="251" t="s">
        <v>1</v>
      </c>
      <c r="N205" s="252" t="s">
        <v>41</v>
      </c>
      <c r="O205" s="90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86</v>
      </c>
      <c r="AT205" s="236" t="s">
        <v>169</v>
      </c>
      <c r="AU205" s="236" t="s">
        <v>84</v>
      </c>
      <c r="AY205" s="16" t="s">
        <v>157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84</v>
      </c>
      <c r="BK205" s="237">
        <f>ROUND(I205*H205,2)</f>
        <v>0</v>
      </c>
      <c r="BL205" s="16" t="s">
        <v>84</v>
      </c>
      <c r="BM205" s="236" t="s">
        <v>1363</v>
      </c>
    </row>
    <row r="206" s="2" customFormat="1">
      <c r="A206" s="37"/>
      <c r="B206" s="38"/>
      <c r="C206" s="39"/>
      <c r="D206" s="238" t="s">
        <v>167</v>
      </c>
      <c r="E206" s="39"/>
      <c r="F206" s="239" t="s">
        <v>1362</v>
      </c>
      <c r="G206" s="39"/>
      <c r="H206" s="39"/>
      <c r="I206" s="240"/>
      <c r="J206" s="39"/>
      <c r="K206" s="39"/>
      <c r="L206" s="43"/>
      <c r="M206" s="241"/>
      <c r="N206" s="242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167</v>
      </c>
      <c r="AU206" s="16" t="s">
        <v>84</v>
      </c>
    </row>
    <row r="207" s="2" customFormat="1" ht="24.15" customHeight="1">
      <c r="A207" s="37"/>
      <c r="B207" s="38"/>
      <c r="C207" s="243" t="s">
        <v>335</v>
      </c>
      <c r="D207" s="243" t="s">
        <v>169</v>
      </c>
      <c r="E207" s="244" t="s">
        <v>1364</v>
      </c>
      <c r="F207" s="245" t="s">
        <v>1365</v>
      </c>
      <c r="G207" s="246" t="s">
        <v>176</v>
      </c>
      <c r="H207" s="247">
        <v>1</v>
      </c>
      <c r="I207" s="248"/>
      <c r="J207" s="249">
        <f>ROUND(I207*H207,2)</f>
        <v>0</v>
      </c>
      <c r="K207" s="245" t="s">
        <v>745</v>
      </c>
      <c r="L207" s="250"/>
      <c r="M207" s="251" t="s">
        <v>1</v>
      </c>
      <c r="N207" s="252" t="s">
        <v>41</v>
      </c>
      <c r="O207" s="90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86</v>
      </c>
      <c r="AT207" s="236" t="s">
        <v>169</v>
      </c>
      <c r="AU207" s="236" t="s">
        <v>84</v>
      </c>
      <c r="AY207" s="16" t="s">
        <v>157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84</v>
      </c>
      <c r="BK207" s="237">
        <f>ROUND(I207*H207,2)</f>
        <v>0</v>
      </c>
      <c r="BL207" s="16" t="s">
        <v>84</v>
      </c>
      <c r="BM207" s="236" t="s">
        <v>1366</v>
      </c>
    </row>
    <row r="208" s="2" customFormat="1">
      <c r="A208" s="37"/>
      <c r="B208" s="38"/>
      <c r="C208" s="39"/>
      <c r="D208" s="238" t="s">
        <v>167</v>
      </c>
      <c r="E208" s="39"/>
      <c r="F208" s="239" t="s">
        <v>1365</v>
      </c>
      <c r="G208" s="39"/>
      <c r="H208" s="39"/>
      <c r="I208" s="240"/>
      <c r="J208" s="39"/>
      <c r="K208" s="39"/>
      <c r="L208" s="43"/>
      <c r="M208" s="241"/>
      <c r="N208" s="242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167</v>
      </c>
      <c r="AU208" s="16" t="s">
        <v>84</v>
      </c>
    </row>
    <row r="209" s="2" customFormat="1" ht="24.15" customHeight="1">
      <c r="A209" s="37"/>
      <c r="B209" s="38"/>
      <c r="C209" s="243" t="s">
        <v>325</v>
      </c>
      <c r="D209" s="243" t="s">
        <v>169</v>
      </c>
      <c r="E209" s="244" t="s">
        <v>1367</v>
      </c>
      <c r="F209" s="245" t="s">
        <v>1368</v>
      </c>
      <c r="G209" s="246" t="s">
        <v>176</v>
      </c>
      <c r="H209" s="247">
        <v>1</v>
      </c>
      <c r="I209" s="248"/>
      <c r="J209" s="249">
        <f>ROUND(I209*H209,2)</f>
        <v>0</v>
      </c>
      <c r="K209" s="245" t="s">
        <v>164</v>
      </c>
      <c r="L209" s="250"/>
      <c r="M209" s="251" t="s">
        <v>1</v>
      </c>
      <c r="N209" s="252" t="s">
        <v>41</v>
      </c>
      <c r="O209" s="90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86</v>
      </c>
      <c r="AT209" s="236" t="s">
        <v>169</v>
      </c>
      <c r="AU209" s="236" t="s">
        <v>84</v>
      </c>
      <c r="AY209" s="16" t="s">
        <v>157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84</v>
      </c>
      <c r="BK209" s="237">
        <f>ROUND(I209*H209,2)</f>
        <v>0</v>
      </c>
      <c r="BL209" s="16" t="s">
        <v>84</v>
      </c>
      <c r="BM209" s="236" t="s">
        <v>1369</v>
      </c>
    </row>
    <row r="210" s="2" customFormat="1">
      <c r="A210" s="37"/>
      <c r="B210" s="38"/>
      <c r="C210" s="39"/>
      <c r="D210" s="238" t="s">
        <v>167</v>
      </c>
      <c r="E210" s="39"/>
      <c r="F210" s="239" t="s">
        <v>1368</v>
      </c>
      <c r="G210" s="39"/>
      <c r="H210" s="39"/>
      <c r="I210" s="240"/>
      <c r="J210" s="39"/>
      <c r="K210" s="39"/>
      <c r="L210" s="43"/>
      <c r="M210" s="241"/>
      <c r="N210" s="242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167</v>
      </c>
      <c r="AU210" s="16" t="s">
        <v>84</v>
      </c>
    </row>
    <row r="211" s="2" customFormat="1" ht="24.15" customHeight="1">
      <c r="A211" s="37"/>
      <c r="B211" s="38"/>
      <c r="C211" s="243" t="s">
        <v>340</v>
      </c>
      <c r="D211" s="243" t="s">
        <v>169</v>
      </c>
      <c r="E211" s="244" t="s">
        <v>1370</v>
      </c>
      <c r="F211" s="245" t="s">
        <v>1371</v>
      </c>
      <c r="G211" s="246" t="s">
        <v>176</v>
      </c>
      <c r="H211" s="247">
        <v>1</v>
      </c>
      <c r="I211" s="248"/>
      <c r="J211" s="249">
        <f>ROUND(I211*H211,2)</f>
        <v>0</v>
      </c>
      <c r="K211" s="245" t="s">
        <v>745</v>
      </c>
      <c r="L211" s="250"/>
      <c r="M211" s="251" t="s">
        <v>1</v>
      </c>
      <c r="N211" s="252" t="s">
        <v>41</v>
      </c>
      <c r="O211" s="90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86</v>
      </c>
      <c r="AT211" s="236" t="s">
        <v>169</v>
      </c>
      <c r="AU211" s="236" t="s">
        <v>84</v>
      </c>
      <c r="AY211" s="16" t="s">
        <v>157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84</v>
      </c>
      <c r="BK211" s="237">
        <f>ROUND(I211*H211,2)</f>
        <v>0</v>
      </c>
      <c r="BL211" s="16" t="s">
        <v>84</v>
      </c>
      <c r="BM211" s="236" t="s">
        <v>1372</v>
      </c>
    </row>
    <row r="212" s="2" customFormat="1">
      <c r="A212" s="37"/>
      <c r="B212" s="38"/>
      <c r="C212" s="39"/>
      <c r="D212" s="238" t="s">
        <v>167</v>
      </c>
      <c r="E212" s="39"/>
      <c r="F212" s="239" t="s">
        <v>1371</v>
      </c>
      <c r="G212" s="39"/>
      <c r="H212" s="39"/>
      <c r="I212" s="240"/>
      <c r="J212" s="39"/>
      <c r="K212" s="39"/>
      <c r="L212" s="43"/>
      <c r="M212" s="241"/>
      <c r="N212" s="242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167</v>
      </c>
      <c r="AU212" s="16" t="s">
        <v>84</v>
      </c>
    </row>
    <row r="213" s="2" customFormat="1" ht="24.15" customHeight="1">
      <c r="A213" s="37"/>
      <c r="B213" s="38"/>
      <c r="C213" s="243" t="s">
        <v>402</v>
      </c>
      <c r="D213" s="243" t="s">
        <v>169</v>
      </c>
      <c r="E213" s="244" t="s">
        <v>1373</v>
      </c>
      <c r="F213" s="245" t="s">
        <v>1374</v>
      </c>
      <c r="G213" s="246" t="s">
        <v>176</v>
      </c>
      <c r="H213" s="247">
        <v>1</v>
      </c>
      <c r="I213" s="248"/>
      <c r="J213" s="249">
        <f>ROUND(I213*H213,2)</f>
        <v>0</v>
      </c>
      <c r="K213" s="245" t="s">
        <v>745</v>
      </c>
      <c r="L213" s="250"/>
      <c r="M213" s="251" t="s">
        <v>1</v>
      </c>
      <c r="N213" s="252" t="s">
        <v>41</v>
      </c>
      <c r="O213" s="90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6" t="s">
        <v>86</v>
      </c>
      <c r="AT213" s="236" t="s">
        <v>169</v>
      </c>
      <c r="AU213" s="236" t="s">
        <v>84</v>
      </c>
      <c r="AY213" s="16" t="s">
        <v>157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6" t="s">
        <v>84</v>
      </c>
      <c r="BK213" s="237">
        <f>ROUND(I213*H213,2)</f>
        <v>0</v>
      </c>
      <c r="BL213" s="16" t="s">
        <v>84</v>
      </c>
      <c r="BM213" s="236" t="s">
        <v>1375</v>
      </c>
    </row>
    <row r="214" s="2" customFormat="1">
      <c r="A214" s="37"/>
      <c r="B214" s="38"/>
      <c r="C214" s="39"/>
      <c r="D214" s="238" t="s">
        <v>167</v>
      </c>
      <c r="E214" s="39"/>
      <c r="F214" s="239" t="s">
        <v>1374</v>
      </c>
      <c r="G214" s="39"/>
      <c r="H214" s="39"/>
      <c r="I214" s="240"/>
      <c r="J214" s="39"/>
      <c r="K214" s="39"/>
      <c r="L214" s="43"/>
      <c r="M214" s="241"/>
      <c r="N214" s="242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167</v>
      </c>
      <c r="AU214" s="16" t="s">
        <v>84</v>
      </c>
    </row>
    <row r="215" s="2" customFormat="1" ht="21.75" customHeight="1">
      <c r="A215" s="37"/>
      <c r="B215" s="38"/>
      <c r="C215" s="243" t="s">
        <v>330</v>
      </c>
      <c r="D215" s="243" t="s">
        <v>169</v>
      </c>
      <c r="E215" s="244" t="s">
        <v>752</v>
      </c>
      <c r="F215" s="245" t="s">
        <v>753</v>
      </c>
      <c r="G215" s="246" t="s">
        <v>176</v>
      </c>
      <c r="H215" s="247">
        <v>1</v>
      </c>
      <c r="I215" s="248"/>
      <c r="J215" s="249">
        <f>ROUND(I215*H215,2)</f>
        <v>0</v>
      </c>
      <c r="K215" s="245" t="s">
        <v>745</v>
      </c>
      <c r="L215" s="250"/>
      <c r="M215" s="251" t="s">
        <v>1</v>
      </c>
      <c r="N215" s="252" t="s">
        <v>41</v>
      </c>
      <c r="O215" s="90"/>
      <c r="P215" s="234">
        <f>O215*H215</f>
        <v>0</v>
      </c>
      <c r="Q215" s="234">
        <v>0</v>
      </c>
      <c r="R215" s="234">
        <f>Q215*H215</f>
        <v>0</v>
      </c>
      <c r="S215" s="234">
        <v>0</v>
      </c>
      <c r="T215" s="23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6" t="s">
        <v>86</v>
      </c>
      <c r="AT215" s="236" t="s">
        <v>169</v>
      </c>
      <c r="AU215" s="236" t="s">
        <v>84</v>
      </c>
      <c r="AY215" s="16" t="s">
        <v>157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6" t="s">
        <v>84</v>
      </c>
      <c r="BK215" s="237">
        <f>ROUND(I215*H215,2)</f>
        <v>0</v>
      </c>
      <c r="BL215" s="16" t="s">
        <v>84</v>
      </c>
      <c r="BM215" s="236" t="s">
        <v>1376</v>
      </c>
    </row>
    <row r="216" s="2" customFormat="1">
      <c r="A216" s="37"/>
      <c r="B216" s="38"/>
      <c r="C216" s="39"/>
      <c r="D216" s="238" t="s">
        <v>167</v>
      </c>
      <c r="E216" s="39"/>
      <c r="F216" s="239" t="s">
        <v>753</v>
      </c>
      <c r="G216" s="39"/>
      <c r="H216" s="39"/>
      <c r="I216" s="240"/>
      <c r="J216" s="39"/>
      <c r="K216" s="39"/>
      <c r="L216" s="43"/>
      <c r="M216" s="241"/>
      <c r="N216" s="242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167</v>
      </c>
      <c r="AU216" s="16" t="s">
        <v>84</v>
      </c>
    </row>
    <row r="217" s="2" customFormat="1" ht="24.15" customHeight="1">
      <c r="A217" s="37"/>
      <c r="B217" s="38"/>
      <c r="C217" s="243" t="s">
        <v>720</v>
      </c>
      <c r="D217" s="243" t="s">
        <v>169</v>
      </c>
      <c r="E217" s="244" t="s">
        <v>756</v>
      </c>
      <c r="F217" s="245" t="s">
        <v>757</v>
      </c>
      <c r="G217" s="246" t="s">
        <v>176</v>
      </c>
      <c r="H217" s="247">
        <v>2</v>
      </c>
      <c r="I217" s="248"/>
      <c r="J217" s="249">
        <f>ROUND(I217*H217,2)</f>
        <v>0</v>
      </c>
      <c r="K217" s="245" t="s">
        <v>745</v>
      </c>
      <c r="L217" s="250"/>
      <c r="M217" s="251" t="s">
        <v>1</v>
      </c>
      <c r="N217" s="252" t="s">
        <v>41</v>
      </c>
      <c r="O217" s="90"/>
      <c r="P217" s="234">
        <f>O217*H217</f>
        <v>0</v>
      </c>
      <c r="Q217" s="234">
        <v>0</v>
      </c>
      <c r="R217" s="234">
        <f>Q217*H217</f>
        <v>0</v>
      </c>
      <c r="S217" s="234">
        <v>0</v>
      </c>
      <c r="T217" s="23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6" t="s">
        <v>86</v>
      </c>
      <c r="AT217" s="236" t="s">
        <v>169</v>
      </c>
      <c r="AU217" s="236" t="s">
        <v>84</v>
      </c>
      <c r="AY217" s="16" t="s">
        <v>157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6" t="s">
        <v>84</v>
      </c>
      <c r="BK217" s="237">
        <f>ROUND(I217*H217,2)</f>
        <v>0</v>
      </c>
      <c r="BL217" s="16" t="s">
        <v>84</v>
      </c>
      <c r="BM217" s="236" t="s">
        <v>1377</v>
      </c>
    </row>
    <row r="218" s="2" customFormat="1">
      <c r="A218" s="37"/>
      <c r="B218" s="38"/>
      <c r="C218" s="39"/>
      <c r="D218" s="238" t="s">
        <v>167</v>
      </c>
      <c r="E218" s="39"/>
      <c r="F218" s="239" t="s">
        <v>757</v>
      </c>
      <c r="G218" s="39"/>
      <c r="H218" s="39"/>
      <c r="I218" s="240"/>
      <c r="J218" s="39"/>
      <c r="K218" s="39"/>
      <c r="L218" s="43"/>
      <c r="M218" s="241"/>
      <c r="N218" s="242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167</v>
      </c>
      <c r="AU218" s="16" t="s">
        <v>84</v>
      </c>
    </row>
    <row r="219" s="2" customFormat="1" ht="24.15" customHeight="1">
      <c r="A219" s="37"/>
      <c r="B219" s="38"/>
      <c r="C219" s="225" t="s">
        <v>808</v>
      </c>
      <c r="D219" s="225" t="s">
        <v>160</v>
      </c>
      <c r="E219" s="226" t="s">
        <v>773</v>
      </c>
      <c r="F219" s="227" t="s">
        <v>774</v>
      </c>
      <c r="G219" s="228" t="s">
        <v>176</v>
      </c>
      <c r="H219" s="229">
        <v>4</v>
      </c>
      <c r="I219" s="230"/>
      <c r="J219" s="231">
        <f>ROUND(I219*H219,2)</f>
        <v>0</v>
      </c>
      <c r="K219" s="227" t="s">
        <v>354</v>
      </c>
      <c r="L219" s="43"/>
      <c r="M219" s="232" t="s">
        <v>1</v>
      </c>
      <c r="N219" s="233" t="s">
        <v>41</v>
      </c>
      <c r="O219" s="90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6" t="s">
        <v>84</v>
      </c>
      <c r="AT219" s="236" t="s">
        <v>160</v>
      </c>
      <c r="AU219" s="236" t="s">
        <v>84</v>
      </c>
      <c r="AY219" s="16" t="s">
        <v>157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6" t="s">
        <v>84</v>
      </c>
      <c r="BK219" s="237">
        <f>ROUND(I219*H219,2)</f>
        <v>0</v>
      </c>
      <c r="BL219" s="16" t="s">
        <v>84</v>
      </c>
      <c r="BM219" s="236" t="s">
        <v>1378</v>
      </c>
    </row>
    <row r="220" s="2" customFormat="1">
      <c r="A220" s="37"/>
      <c r="B220" s="38"/>
      <c r="C220" s="39"/>
      <c r="D220" s="238" t="s">
        <v>167</v>
      </c>
      <c r="E220" s="39"/>
      <c r="F220" s="239" t="s">
        <v>774</v>
      </c>
      <c r="G220" s="39"/>
      <c r="H220" s="39"/>
      <c r="I220" s="240"/>
      <c r="J220" s="39"/>
      <c r="K220" s="39"/>
      <c r="L220" s="43"/>
      <c r="M220" s="241"/>
      <c r="N220" s="242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167</v>
      </c>
      <c r="AU220" s="16" t="s">
        <v>84</v>
      </c>
    </row>
    <row r="221" s="2" customFormat="1" ht="37.8" customHeight="1">
      <c r="A221" s="37"/>
      <c r="B221" s="38"/>
      <c r="C221" s="225" t="s">
        <v>732</v>
      </c>
      <c r="D221" s="225" t="s">
        <v>160</v>
      </c>
      <c r="E221" s="226" t="s">
        <v>777</v>
      </c>
      <c r="F221" s="227" t="s">
        <v>778</v>
      </c>
      <c r="G221" s="228" t="s">
        <v>176</v>
      </c>
      <c r="H221" s="229">
        <v>1</v>
      </c>
      <c r="I221" s="230"/>
      <c r="J221" s="231">
        <f>ROUND(I221*H221,2)</f>
        <v>0</v>
      </c>
      <c r="K221" s="227" t="s">
        <v>164</v>
      </c>
      <c r="L221" s="43"/>
      <c r="M221" s="232" t="s">
        <v>1</v>
      </c>
      <c r="N221" s="233" t="s">
        <v>41</v>
      </c>
      <c r="O221" s="90"/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6" t="s">
        <v>84</v>
      </c>
      <c r="AT221" s="236" t="s">
        <v>160</v>
      </c>
      <c r="AU221" s="236" t="s">
        <v>84</v>
      </c>
      <c r="AY221" s="16" t="s">
        <v>157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6" t="s">
        <v>84</v>
      </c>
      <c r="BK221" s="237">
        <f>ROUND(I221*H221,2)</f>
        <v>0</v>
      </c>
      <c r="BL221" s="16" t="s">
        <v>84</v>
      </c>
      <c r="BM221" s="236" t="s">
        <v>1379</v>
      </c>
    </row>
    <row r="222" s="2" customFormat="1">
      <c r="A222" s="37"/>
      <c r="B222" s="38"/>
      <c r="C222" s="39"/>
      <c r="D222" s="238" t="s">
        <v>167</v>
      </c>
      <c r="E222" s="39"/>
      <c r="F222" s="239" t="s">
        <v>780</v>
      </c>
      <c r="G222" s="39"/>
      <c r="H222" s="39"/>
      <c r="I222" s="240"/>
      <c r="J222" s="39"/>
      <c r="K222" s="39"/>
      <c r="L222" s="43"/>
      <c r="M222" s="241"/>
      <c r="N222" s="242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167</v>
      </c>
      <c r="AU222" s="16" t="s">
        <v>84</v>
      </c>
    </row>
    <row r="223" s="2" customFormat="1" ht="37.8" customHeight="1">
      <c r="A223" s="37"/>
      <c r="B223" s="38"/>
      <c r="C223" s="225" t="s">
        <v>728</v>
      </c>
      <c r="D223" s="225" t="s">
        <v>160</v>
      </c>
      <c r="E223" s="226" t="s">
        <v>782</v>
      </c>
      <c r="F223" s="227" t="s">
        <v>783</v>
      </c>
      <c r="G223" s="228" t="s">
        <v>176</v>
      </c>
      <c r="H223" s="229">
        <v>1</v>
      </c>
      <c r="I223" s="230"/>
      <c r="J223" s="231">
        <f>ROUND(I223*H223,2)</f>
        <v>0</v>
      </c>
      <c r="K223" s="227" t="s">
        <v>164</v>
      </c>
      <c r="L223" s="43"/>
      <c r="M223" s="232" t="s">
        <v>1</v>
      </c>
      <c r="N223" s="233" t="s">
        <v>41</v>
      </c>
      <c r="O223" s="90"/>
      <c r="P223" s="234">
        <f>O223*H223</f>
        <v>0</v>
      </c>
      <c r="Q223" s="234">
        <v>0</v>
      </c>
      <c r="R223" s="234">
        <f>Q223*H223</f>
        <v>0</v>
      </c>
      <c r="S223" s="234">
        <v>0</v>
      </c>
      <c r="T223" s="23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6" t="s">
        <v>84</v>
      </c>
      <c r="AT223" s="236" t="s">
        <v>160</v>
      </c>
      <c r="AU223" s="236" t="s">
        <v>84</v>
      </c>
      <c r="AY223" s="16" t="s">
        <v>157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6" t="s">
        <v>84</v>
      </c>
      <c r="BK223" s="237">
        <f>ROUND(I223*H223,2)</f>
        <v>0</v>
      </c>
      <c r="BL223" s="16" t="s">
        <v>84</v>
      </c>
      <c r="BM223" s="236" t="s">
        <v>1380</v>
      </c>
    </row>
    <row r="224" s="2" customFormat="1">
      <c r="A224" s="37"/>
      <c r="B224" s="38"/>
      <c r="C224" s="39"/>
      <c r="D224" s="238" t="s">
        <v>167</v>
      </c>
      <c r="E224" s="39"/>
      <c r="F224" s="239" t="s">
        <v>785</v>
      </c>
      <c r="G224" s="39"/>
      <c r="H224" s="39"/>
      <c r="I224" s="240"/>
      <c r="J224" s="39"/>
      <c r="K224" s="39"/>
      <c r="L224" s="43"/>
      <c r="M224" s="241"/>
      <c r="N224" s="242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167</v>
      </c>
      <c r="AU224" s="16" t="s">
        <v>84</v>
      </c>
    </row>
    <row r="225" s="2" customFormat="1" ht="21.75" customHeight="1">
      <c r="A225" s="37"/>
      <c r="B225" s="38"/>
      <c r="C225" s="225" t="s">
        <v>738</v>
      </c>
      <c r="D225" s="225" t="s">
        <v>160</v>
      </c>
      <c r="E225" s="226" t="s">
        <v>787</v>
      </c>
      <c r="F225" s="227" t="s">
        <v>788</v>
      </c>
      <c r="G225" s="228" t="s">
        <v>176</v>
      </c>
      <c r="H225" s="229">
        <v>2</v>
      </c>
      <c r="I225" s="230"/>
      <c r="J225" s="231">
        <f>ROUND(I225*H225,2)</f>
        <v>0</v>
      </c>
      <c r="K225" s="227" t="s">
        <v>164</v>
      </c>
      <c r="L225" s="43"/>
      <c r="M225" s="232" t="s">
        <v>1</v>
      </c>
      <c r="N225" s="233" t="s">
        <v>41</v>
      </c>
      <c r="O225" s="90"/>
      <c r="P225" s="234">
        <f>O225*H225</f>
        <v>0</v>
      </c>
      <c r="Q225" s="234">
        <v>0</v>
      </c>
      <c r="R225" s="234">
        <f>Q225*H225</f>
        <v>0</v>
      </c>
      <c r="S225" s="234">
        <v>0</v>
      </c>
      <c r="T225" s="23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6" t="s">
        <v>84</v>
      </c>
      <c r="AT225" s="236" t="s">
        <v>160</v>
      </c>
      <c r="AU225" s="236" t="s">
        <v>84</v>
      </c>
      <c r="AY225" s="16" t="s">
        <v>157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6" t="s">
        <v>84</v>
      </c>
      <c r="BK225" s="237">
        <f>ROUND(I225*H225,2)</f>
        <v>0</v>
      </c>
      <c r="BL225" s="16" t="s">
        <v>84</v>
      </c>
      <c r="BM225" s="236" t="s">
        <v>1381</v>
      </c>
    </row>
    <row r="226" s="2" customFormat="1">
      <c r="A226" s="37"/>
      <c r="B226" s="38"/>
      <c r="C226" s="39"/>
      <c r="D226" s="238" t="s">
        <v>167</v>
      </c>
      <c r="E226" s="39"/>
      <c r="F226" s="239" t="s">
        <v>790</v>
      </c>
      <c r="G226" s="39"/>
      <c r="H226" s="39"/>
      <c r="I226" s="240"/>
      <c r="J226" s="39"/>
      <c r="K226" s="39"/>
      <c r="L226" s="43"/>
      <c r="M226" s="241"/>
      <c r="N226" s="242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167</v>
      </c>
      <c r="AU226" s="16" t="s">
        <v>84</v>
      </c>
    </row>
    <row r="227" s="2" customFormat="1" ht="16.5" customHeight="1">
      <c r="A227" s="37"/>
      <c r="B227" s="38"/>
      <c r="C227" s="225" t="s">
        <v>742</v>
      </c>
      <c r="D227" s="225" t="s">
        <v>160</v>
      </c>
      <c r="E227" s="226" t="s">
        <v>797</v>
      </c>
      <c r="F227" s="227" t="s">
        <v>798</v>
      </c>
      <c r="G227" s="228" t="s">
        <v>176</v>
      </c>
      <c r="H227" s="229">
        <v>2</v>
      </c>
      <c r="I227" s="230"/>
      <c r="J227" s="231">
        <f>ROUND(I227*H227,2)</f>
        <v>0</v>
      </c>
      <c r="K227" s="227" t="s">
        <v>164</v>
      </c>
      <c r="L227" s="43"/>
      <c r="M227" s="232" t="s">
        <v>1</v>
      </c>
      <c r="N227" s="233" t="s">
        <v>41</v>
      </c>
      <c r="O227" s="90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84</v>
      </c>
      <c r="AT227" s="236" t="s">
        <v>160</v>
      </c>
      <c r="AU227" s="236" t="s">
        <v>84</v>
      </c>
      <c r="AY227" s="16" t="s">
        <v>157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84</v>
      </c>
      <c r="BK227" s="237">
        <f>ROUND(I227*H227,2)</f>
        <v>0</v>
      </c>
      <c r="BL227" s="16" t="s">
        <v>84</v>
      </c>
      <c r="BM227" s="236" t="s">
        <v>1382</v>
      </c>
    </row>
    <row r="228" s="2" customFormat="1">
      <c r="A228" s="37"/>
      <c r="B228" s="38"/>
      <c r="C228" s="39"/>
      <c r="D228" s="238" t="s">
        <v>167</v>
      </c>
      <c r="E228" s="39"/>
      <c r="F228" s="239" t="s">
        <v>798</v>
      </c>
      <c r="G228" s="39"/>
      <c r="H228" s="39"/>
      <c r="I228" s="240"/>
      <c r="J228" s="39"/>
      <c r="K228" s="39"/>
      <c r="L228" s="43"/>
      <c r="M228" s="241"/>
      <c r="N228" s="242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167</v>
      </c>
      <c r="AU228" s="16" t="s">
        <v>84</v>
      </c>
    </row>
    <row r="229" s="2" customFormat="1" ht="16.5" customHeight="1">
      <c r="A229" s="37"/>
      <c r="B229" s="38"/>
      <c r="C229" s="225" t="s">
        <v>747</v>
      </c>
      <c r="D229" s="225" t="s">
        <v>160</v>
      </c>
      <c r="E229" s="226" t="s">
        <v>1192</v>
      </c>
      <c r="F229" s="227" t="s">
        <v>1193</v>
      </c>
      <c r="G229" s="228" t="s">
        <v>176</v>
      </c>
      <c r="H229" s="229">
        <v>2</v>
      </c>
      <c r="I229" s="230"/>
      <c r="J229" s="231">
        <f>ROUND(I229*H229,2)</f>
        <v>0</v>
      </c>
      <c r="K229" s="227" t="s">
        <v>745</v>
      </c>
      <c r="L229" s="43"/>
      <c r="M229" s="232" t="s">
        <v>1</v>
      </c>
      <c r="N229" s="233" t="s">
        <v>41</v>
      </c>
      <c r="O229" s="90"/>
      <c r="P229" s="234">
        <f>O229*H229</f>
        <v>0</v>
      </c>
      <c r="Q229" s="234">
        <v>0</v>
      </c>
      <c r="R229" s="234">
        <f>Q229*H229</f>
        <v>0</v>
      </c>
      <c r="S229" s="234">
        <v>0</v>
      </c>
      <c r="T229" s="23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6" t="s">
        <v>84</v>
      </c>
      <c r="AT229" s="236" t="s">
        <v>160</v>
      </c>
      <c r="AU229" s="236" t="s">
        <v>84</v>
      </c>
      <c r="AY229" s="16" t="s">
        <v>157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6" t="s">
        <v>84</v>
      </c>
      <c r="BK229" s="237">
        <f>ROUND(I229*H229,2)</f>
        <v>0</v>
      </c>
      <c r="BL229" s="16" t="s">
        <v>84</v>
      </c>
      <c r="BM229" s="236" t="s">
        <v>1383</v>
      </c>
    </row>
    <row r="230" s="2" customFormat="1">
      <c r="A230" s="37"/>
      <c r="B230" s="38"/>
      <c r="C230" s="39"/>
      <c r="D230" s="238" t="s">
        <v>167</v>
      </c>
      <c r="E230" s="39"/>
      <c r="F230" s="239" t="s">
        <v>1193</v>
      </c>
      <c r="G230" s="39"/>
      <c r="H230" s="39"/>
      <c r="I230" s="240"/>
      <c r="J230" s="39"/>
      <c r="K230" s="39"/>
      <c r="L230" s="43"/>
      <c r="M230" s="241"/>
      <c r="N230" s="242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167</v>
      </c>
      <c r="AU230" s="16" t="s">
        <v>84</v>
      </c>
    </row>
    <row r="231" s="2" customFormat="1" ht="24.15" customHeight="1">
      <c r="A231" s="37"/>
      <c r="B231" s="38"/>
      <c r="C231" s="225" t="s">
        <v>751</v>
      </c>
      <c r="D231" s="225" t="s">
        <v>160</v>
      </c>
      <c r="E231" s="226" t="s">
        <v>1384</v>
      </c>
      <c r="F231" s="227" t="s">
        <v>1385</v>
      </c>
      <c r="G231" s="228" t="s">
        <v>176</v>
      </c>
      <c r="H231" s="229">
        <v>2</v>
      </c>
      <c r="I231" s="230"/>
      <c r="J231" s="231">
        <f>ROUND(I231*H231,2)</f>
        <v>0</v>
      </c>
      <c r="K231" s="227" t="s">
        <v>745</v>
      </c>
      <c r="L231" s="43"/>
      <c r="M231" s="232" t="s">
        <v>1</v>
      </c>
      <c r="N231" s="233" t="s">
        <v>41</v>
      </c>
      <c r="O231" s="90"/>
      <c r="P231" s="234">
        <f>O231*H231</f>
        <v>0</v>
      </c>
      <c r="Q231" s="234">
        <v>0</v>
      </c>
      <c r="R231" s="234">
        <f>Q231*H231</f>
        <v>0</v>
      </c>
      <c r="S231" s="234">
        <v>0</v>
      </c>
      <c r="T231" s="23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6" t="s">
        <v>84</v>
      </c>
      <c r="AT231" s="236" t="s">
        <v>160</v>
      </c>
      <c r="AU231" s="236" t="s">
        <v>84</v>
      </c>
      <c r="AY231" s="16" t="s">
        <v>157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6" t="s">
        <v>84</v>
      </c>
      <c r="BK231" s="237">
        <f>ROUND(I231*H231,2)</f>
        <v>0</v>
      </c>
      <c r="BL231" s="16" t="s">
        <v>84</v>
      </c>
      <c r="BM231" s="236" t="s">
        <v>1386</v>
      </c>
    </row>
    <row r="232" s="2" customFormat="1">
      <c r="A232" s="37"/>
      <c r="B232" s="38"/>
      <c r="C232" s="39"/>
      <c r="D232" s="238" t="s">
        <v>167</v>
      </c>
      <c r="E232" s="39"/>
      <c r="F232" s="239" t="s">
        <v>1385</v>
      </c>
      <c r="G232" s="39"/>
      <c r="H232" s="39"/>
      <c r="I232" s="240"/>
      <c r="J232" s="39"/>
      <c r="K232" s="39"/>
      <c r="L232" s="43"/>
      <c r="M232" s="241"/>
      <c r="N232" s="242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167</v>
      </c>
      <c r="AU232" s="16" t="s">
        <v>84</v>
      </c>
    </row>
    <row r="233" s="2" customFormat="1" ht="16.5" customHeight="1">
      <c r="A233" s="37"/>
      <c r="B233" s="38"/>
      <c r="C233" s="225" t="s">
        <v>755</v>
      </c>
      <c r="D233" s="225" t="s">
        <v>160</v>
      </c>
      <c r="E233" s="226" t="s">
        <v>801</v>
      </c>
      <c r="F233" s="227" t="s">
        <v>802</v>
      </c>
      <c r="G233" s="228" t="s">
        <v>176</v>
      </c>
      <c r="H233" s="229">
        <v>2</v>
      </c>
      <c r="I233" s="230"/>
      <c r="J233" s="231">
        <f>ROUND(I233*H233,2)</f>
        <v>0</v>
      </c>
      <c r="K233" s="227" t="s">
        <v>164</v>
      </c>
      <c r="L233" s="43"/>
      <c r="M233" s="232" t="s">
        <v>1</v>
      </c>
      <c r="N233" s="233" t="s">
        <v>41</v>
      </c>
      <c r="O233" s="90"/>
      <c r="P233" s="234">
        <f>O233*H233</f>
        <v>0</v>
      </c>
      <c r="Q233" s="234">
        <v>0</v>
      </c>
      <c r="R233" s="234">
        <f>Q233*H233</f>
        <v>0</v>
      </c>
      <c r="S233" s="234">
        <v>0</v>
      </c>
      <c r="T233" s="23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6" t="s">
        <v>84</v>
      </c>
      <c r="AT233" s="236" t="s">
        <v>160</v>
      </c>
      <c r="AU233" s="236" t="s">
        <v>84</v>
      </c>
      <c r="AY233" s="16" t="s">
        <v>157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6" t="s">
        <v>84</v>
      </c>
      <c r="BK233" s="237">
        <f>ROUND(I233*H233,2)</f>
        <v>0</v>
      </c>
      <c r="BL233" s="16" t="s">
        <v>84</v>
      </c>
      <c r="BM233" s="236" t="s">
        <v>1387</v>
      </c>
    </row>
    <row r="234" s="2" customFormat="1">
      <c r="A234" s="37"/>
      <c r="B234" s="38"/>
      <c r="C234" s="39"/>
      <c r="D234" s="238" t="s">
        <v>167</v>
      </c>
      <c r="E234" s="39"/>
      <c r="F234" s="239" t="s">
        <v>802</v>
      </c>
      <c r="G234" s="39"/>
      <c r="H234" s="39"/>
      <c r="I234" s="240"/>
      <c r="J234" s="39"/>
      <c r="K234" s="39"/>
      <c r="L234" s="43"/>
      <c r="M234" s="241"/>
      <c r="N234" s="242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167</v>
      </c>
      <c r="AU234" s="16" t="s">
        <v>84</v>
      </c>
    </row>
    <row r="235" s="2" customFormat="1" ht="24.15" customHeight="1">
      <c r="A235" s="37"/>
      <c r="B235" s="38"/>
      <c r="C235" s="225" t="s">
        <v>759</v>
      </c>
      <c r="D235" s="225" t="s">
        <v>160</v>
      </c>
      <c r="E235" s="226" t="s">
        <v>1196</v>
      </c>
      <c r="F235" s="227" t="s">
        <v>1197</v>
      </c>
      <c r="G235" s="228" t="s">
        <v>176</v>
      </c>
      <c r="H235" s="229">
        <v>2</v>
      </c>
      <c r="I235" s="230"/>
      <c r="J235" s="231">
        <f>ROUND(I235*H235,2)</f>
        <v>0</v>
      </c>
      <c r="K235" s="227" t="s">
        <v>164</v>
      </c>
      <c r="L235" s="43"/>
      <c r="M235" s="232" t="s">
        <v>1</v>
      </c>
      <c r="N235" s="233" t="s">
        <v>41</v>
      </c>
      <c r="O235" s="90"/>
      <c r="P235" s="234">
        <f>O235*H235</f>
        <v>0</v>
      </c>
      <c r="Q235" s="234">
        <v>0</v>
      </c>
      <c r="R235" s="234">
        <f>Q235*H235</f>
        <v>0</v>
      </c>
      <c r="S235" s="234">
        <v>0</v>
      </c>
      <c r="T235" s="23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6" t="s">
        <v>84</v>
      </c>
      <c r="AT235" s="236" t="s">
        <v>160</v>
      </c>
      <c r="AU235" s="236" t="s">
        <v>84</v>
      </c>
      <c r="AY235" s="16" t="s">
        <v>157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6" t="s">
        <v>84</v>
      </c>
      <c r="BK235" s="237">
        <f>ROUND(I235*H235,2)</f>
        <v>0</v>
      </c>
      <c r="BL235" s="16" t="s">
        <v>84</v>
      </c>
      <c r="BM235" s="236" t="s">
        <v>1388</v>
      </c>
    </row>
    <row r="236" s="2" customFormat="1">
      <c r="A236" s="37"/>
      <c r="B236" s="38"/>
      <c r="C236" s="39"/>
      <c r="D236" s="238" t="s">
        <v>167</v>
      </c>
      <c r="E236" s="39"/>
      <c r="F236" s="239" t="s">
        <v>1197</v>
      </c>
      <c r="G236" s="39"/>
      <c r="H236" s="39"/>
      <c r="I236" s="240"/>
      <c r="J236" s="39"/>
      <c r="K236" s="39"/>
      <c r="L236" s="43"/>
      <c r="M236" s="241"/>
      <c r="N236" s="242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167</v>
      </c>
      <c r="AU236" s="16" t="s">
        <v>84</v>
      </c>
    </row>
    <row r="237" s="2" customFormat="1" ht="16.5" customHeight="1">
      <c r="A237" s="37"/>
      <c r="B237" s="38"/>
      <c r="C237" s="225" t="s">
        <v>763</v>
      </c>
      <c r="D237" s="225" t="s">
        <v>160</v>
      </c>
      <c r="E237" s="226" t="s">
        <v>1199</v>
      </c>
      <c r="F237" s="227" t="s">
        <v>1200</v>
      </c>
      <c r="G237" s="228" t="s">
        <v>176</v>
      </c>
      <c r="H237" s="229">
        <v>2</v>
      </c>
      <c r="I237" s="230"/>
      <c r="J237" s="231">
        <f>ROUND(I237*H237,2)</f>
        <v>0</v>
      </c>
      <c r="K237" s="227" t="s">
        <v>164</v>
      </c>
      <c r="L237" s="43"/>
      <c r="M237" s="232" t="s">
        <v>1</v>
      </c>
      <c r="N237" s="233" t="s">
        <v>41</v>
      </c>
      <c r="O237" s="90"/>
      <c r="P237" s="234">
        <f>O237*H237</f>
        <v>0</v>
      </c>
      <c r="Q237" s="234">
        <v>0</v>
      </c>
      <c r="R237" s="234">
        <f>Q237*H237</f>
        <v>0</v>
      </c>
      <c r="S237" s="234">
        <v>0</v>
      </c>
      <c r="T237" s="23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6" t="s">
        <v>84</v>
      </c>
      <c r="AT237" s="236" t="s">
        <v>160</v>
      </c>
      <c r="AU237" s="236" t="s">
        <v>84</v>
      </c>
      <c r="AY237" s="16" t="s">
        <v>157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6" t="s">
        <v>84</v>
      </c>
      <c r="BK237" s="237">
        <f>ROUND(I237*H237,2)</f>
        <v>0</v>
      </c>
      <c r="BL237" s="16" t="s">
        <v>84</v>
      </c>
      <c r="BM237" s="236" t="s">
        <v>1389</v>
      </c>
    </row>
    <row r="238" s="2" customFormat="1">
      <c r="A238" s="37"/>
      <c r="B238" s="38"/>
      <c r="C238" s="39"/>
      <c r="D238" s="238" t="s">
        <v>167</v>
      </c>
      <c r="E238" s="39"/>
      <c r="F238" s="239" t="s">
        <v>1200</v>
      </c>
      <c r="G238" s="39"/>
      <c r="H238" s="39"/>
      <c r="I238" s="240"/>
      <c r="J238" s="39"/>
      <c r="K238" s="39"/>
      <c r="L238" s="43"/>
      <c r="M238" s="241"/>
      <c r="N238" s="242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167</v>
      </c>
      <c r="AU238" s="16" t="s">
        <v>84</v>
      </c>
    </row>
    <row r="239" s="2" customFormat="1" ht="21.75" customHeight="1">
      <c r="A239" s="37"/>
      <c r="B239" s="38"/>
      <c r="C239" s="225" t="s">
        <v>767</v>
      </c>
      <c r="D239" s="225" t="s">
        <v>160</v>
      </c>
      <c r="E239" s="226" t="s">
        <v>805</v>
      </c>
      <c r="F239" s="227" t="s">
        <v>806</v>
      </c>
      <c r="G239" s="228" t="s">
        <v>176</v>
      </c>
      <c r="H239" s="229">
        <v>2</v>
      </c>
      <c r="I239" s="230"/>
      <c r="J239" s="231">
        <f>ROUND(I239*H239,2)</f>
        <v>0</v>
      </c>
      <c r="K239" s="227" t="s">
        <v>745</v>
      </c>
      <c r="L239" s="43"/>
      <c r="M239" s="232" t="s">
        <v>1</v>
      </c>
      <c r="N239" s="233" t="s">
        <v>41</v>
      </c>
      <c r="O239" s="90"/>
      <c r="P239" s="234">
        <f>O239*H239</f>
        <v>0</v>
      </c>
      <c r="Q239" s="234">
        <v>0</v>
      </c>
      <c r="R239" s="234">
        <f>Q239*H239</f>
        <v>0</v>
      </c>
      <c r="S239" s="234">
        <v>0</v>
      </c>
      <c r="T239" s="23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6" t="s">
        <v>84</v>
      </c>
      <c r="AT239" s="236" t="s">
        <v>160</v>
      </c>
      <c r="AU239" s="236" t="s">
        <v>84</v>
      </c>
      <c r="AY239" s="16" t="s">
        <v>157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6" t="s">
        <v>84</v>
      </c>
      <c r="BK239" s="237">
        <f>ROUND(I239*H239,2)</f>
        <v>0</v>
      </c>
      <c r="BL239" s="16" t="s">
        <v>84</v>
      </c>
      <c r="BM239" s="236" t="s">
        <v>1390</v>
      </c>
    </row>
    <row r="240" s="2" customFormat="1">
      <c r="A240" s="37"/>
      <c r="B240" s="38"/>
      <c r="C240" s="39"/>
      <c r="D240" s="238" t="s">
        <v>167</v>
      </c>
      <c r="E240" s="39"/>
      <c r="F240" s="239" t="s">
        <v>806</v>
      </c>
      <c r="G240" s="39"/>
      <c r="H240" s="39"/>
      <c r="I240" s="240"/>
      <c r="J240" s="39"/>
      <c r="K240" s="39"/>
      <c r="L240" s="43"/>
      <c r="M240" s="241"/>
      <c r="N240" s="242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167</v>
      </c>
      <c r="AU240" s="16" t="s">
        <v>84</v>
      </c>
    </row>
    <row r="241" s="2" customFormat="1" ht="16.5" customHeight="1">
      <c r="A241" s="37"/>
      <c r="B241" s="38"/>
      <c r="C241" s="225" t="s">
        <v>772</v>
      </c>
      <c r="D241" s="225" t="s">
        <v>160</v>
      </c>
      <c r="E241" s="226" t="s">
        <v>809</v>
      </c>
      <c r="F241" s="227" t="s">
        <v>810</v>
      </c>
      <c r="G241" s="228" t="s">
        <v>163</v>
      </c>
      <c r="H241" s="229">
        <v>50</v>
      </c>
      <c r="I241" s="230"/>
      <c r="J241" s="231">
        <f>ROUND(I241*H241,2)</f>
        <v>0</v>
      </c>
      <c r="K241" s="227" t="s">
        <v>745</v>
      </c>
      <c r="L241" s="43"/>
      <c r="M241" s="232" t="s">
        <v>1</v>
      </c>
      <c r="N241" s="233" t="s">
        <v>41</v>
      </c>
      <c r="O241" s="90"/>
      <c r="P241" s="234">
        <f>O241*H241</f>
        <v>0</v>
      </c>
      <c r="Q241" s="234">
        <v>0</v>
      </c>
      <c r="R241" s="234">
        <f>Q241*H241</f>
        <v>0</v>
      </c>
      <c r="S241" s="234">
        <v>0</v>
      </c>
      <c r="T241" s="23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6" t="s">
        <v>84</v>
      </c>
      <c r="AT241" s="236" t="s">
        <v>160</v>
      </c>
      <c r="AU241" s="236" t="s">
        <v>84</v>
      </c>
      <c r="AY241" s="16" t="s">
        <v>157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6" t="s">
        <v>84</v>
      </c>
      <c r="BK241" s="237">
        <f>ROUND(I241*H241,2)</f>
        <v>0</v>
      </c>
      <c r="BL241" s="16" t="s">
        <v>84</v>
      </c>
      <c r="BM241" s="236" t="s">
        <v>1391</v>
      </c>
    </row>
    <row r="242" s="2" customFormat="1">
      <c r="A242" s="37"/>
      <c r="B242" s="38"/>
      <c r="C242" s="39"/>
      <c r="D242" s="238" t="s">
        <v>167</v>
      </c>
      <c r="E242" s="39"/>
      <c r="F242" s="239" t="s">
        <v>810</v>
      </c>
      <c r="G242" s="39"/>
      <c r="H242" s="39"/>
      <c r="I242" s="240"/>
      <c r="J242" s="39"/>
      <c r="K242" s="39"/>
      <c r="L242" s="43"/>
      <c r="M242" s="241"/>
      <c r="N242" s="242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167</v>
      </c>
      <c r="AU242" s="16" t="s">
        <v>84</v>
      </c>
    </row>
    <row r="243" s="12" customFormat="1" ht="25.92" customHeight="1">
      <c r="A243" s="12"/>
      <c r="B243" s="209"/>
      <c r="C243" s="210"/>
      <c r="D243" s="211" t="s">
        <v>75</v>
      </c>
      <c r="E243" s="212" t="s">
        <v>812</v>
      </c>
      <c r="F243" s="212" t="s">
        <v>813</v>
      </c>
      <c r="G243" s="210"/>
      <c r="H243" s="210"/>
      <c r="I243" s="213"/>
      <c r="J243" s="214">
        <f>BK243</f>
        <v>0</v>
      </c>
      <c r="K243" s="210"/>
      <c r="L243" s="215"/>
      <c r="M243" s="216"/>
      <c r="N243" s="217"/>
      <c r="O243" s="217"/>
      <c r="P243" s="218">
        <f>SUM(P244:P281)</f>
        <v>0</v>
      </c>
      <c r="Q243" s="217"/>
      <c r="R243" s="218">
        <f>SUM(R244:R281)</f>
        <v>0</v>
      </c>
      <c r="S243" s="217"/>
      <c r="T243" s="219">
        <f>SUM(T244:T281)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0" t="s">
        <v>84</v>
      </c>
      <c r="AT243" s="221" t="s">
        <v>75</v>
      </c>
      <c r="AU243" s="221" t="s">
        <v>76</v>
      </c>
      <c r="AY243" s="220" t="s">
        <v>157</v>
      </c>
      <c r="BK243" s="222">
        <f>SUM(BK244:BK281)</f>
        <v>0</v>
      </c>
    </row>
    <row r="244" s="2" customFormat="1" ht="37.8" customHeight="1">
      <c r="A244" s="37"/>
      <c r="B244" s="38"/>
      <c r="C244" s="243" t="s">
        <v>776</v>
      </c>
      <c r="D244" s="243" t="s">
        <v>169</v>
      </c>
      <c r="E244" s="244" t="s">
        <v>815</v>
      </c>
      <c r="F244" s="245" t="s">
        <v>816</v>
      </c>
      <c r="G244" s="246" t="s">
        <v>817</v>
      </c>
      <c r="H244" s="247">
        <v>1</v>
      </c>
      <c r="I244" s="248"/>
      <c r="J244" s="249">
        <f>ROUND(I244*H244,2)</f>
        <v>0</v>
      </c>
      <c r="K244" s="245" t="s">
        <v>1</v>
      </c>
      <c r="L244" s="250"/>
      <c r="M244" s="251" t="s">
        <v>1</v>
      </c>
      <c r="N244" s="252" t="s">
        <v>41</v>
      </c>
      <c r="O244" s="90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6" t="s">
        <v>86</v>
      </c>
      <c r="AT244" s="236" t="s">
        <v>169</v>
      </c>
      <c r="AU244" s="236" t="s">
        <v>84</v>
      </c>
      <c r="AY244" s="16" t="s">
        <v>157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6" t="s">
        <v>84</v>
      </c>
      <c r="BK244" s="237">
        <f>ROUND(I244*H244,2)</f>
        <v>0</v>
      </c>
      <c r="BL244" s="16" t="s">
        <v>84</v>
      </c>
      <c r="BM244" s="236" t="s">
        <v>1392</v>
      </c>
    </row>
    <row r="245" s="2" customFormat="1">
      <c r="A245" s="37"/>
      <c r="B245" s="38"/>
      <c r="C245" s="39"/>
      <c r="D245" s="238" t="s">
        <v>167</v>
      </c>
      <c r="E245" s="39"/>
      <c r="F245" s="239" t="s">
        <v>819</v>
      </c>
      <c r="G245" s="39"/>
      <c r="H245" s="39"/>
      <c r="I245" s="240"/>
      <c r="J245" s="39"/>
      <c r="K245" s="39"/>
      <c r="L245" s="43"/>
      <c r="M245" s="241"/>
      <c r="N245" s="242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167</v>
      </c>
      <c r="AU245" s="16" t="s">
        <v>84</v>
      </c>
    </row>
    <row r="246" s="2" customFormat="1" ht="16.5" customHeight="1">
      <c r="A246" s="37"/>
      <c r="B246" s="38"/>
      <c r="C246" s="243" t="s">
        <v>781</v>
      </c>
      <c r="D246" s="243" t="s">
        <v>169</v>
      </c>
      <c r="E246" s="244" t="s">
        <v>820</v>
      </c>
      <c r="F246" s="245" t="s">
        <v>821</v>
      </c>
      <c r="G246" s="246" t="s">
        <v>176</v>
      </c>
      <c r="H246" s="247">
        <v>1</v>
      </c>
      <c r="I246" s="248"/>
      <c r="J246" s="249">
        <f>ROUND(I246*H246,2)</f>
        <v>0</v>
      </c>
      <c r="K246" s="245" t="s">
        <v>1</v>
      </c>
      <c r="L246" s="250"/>
      <c r="M246" s="251" t="s">
        <v>1</v>
      </c>
      <c r="N246" s="252" t="s">
        <v>41</v>
      </c>
      <c r="O246" s="90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6" t="s">
        <v>86</v>
      </c>
      <c r="AT246" s="236" t="s">
        <v>169</v>
      </c>
      <c r="AU246" s="236" t="s">
        <v>84</v>
      </c>
      <c r="AY246" s="16" t="s">
        <v>157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6" t="s">
        <v>84</v>
      </c>
      <c r="BK246" s="237">
        <f>ROUND(I246*H246,2)</f>
        <v>0</v>
      </c>
      <c r="BL246" s="16" t="s">
        <v>84</v>
      </c>
      <c r="BM246" s="236" t="s">
        <v>1393</v>
      </c>
    </row>
    <row r="247" s="2" customFormat="1">
      <c r="A247" s="37"/>
      <c r="B247" s="38"/>
      <c r="C247" s="39"/>
      <c r="D247" s="238" t="s">
        <v>167</v>
      </c>
      <c r="E247" s="39"/>
      <c r="F247" s="239" t="s">
        <v>823</v>
      </c>
      <c r="G247" s="39"/>
      <c r="H247" s="39"/>
      <c r="I247" s="240"/>
      <c r="J247" s="39"/>
      <c r="K247" s="39"/>
      <c r="L247" s="43"/>
      <c r="M247" s="241"/>
      <c r="N247" s="242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167</v>
      </c>
      <c r="AU247" s="16" t="s">
        <v>84</v>
      </c>
    </row>
    <row r="248" s="2" customFormat="1" ht="24.15" customHeight="1">
      <c r="A248" s="37"/>
      <c r="B248" s="38"/>
      <c r="C248" s="243" t="s">
        <v>786</v>
      </c>
      <c r="D248" s="243" t="s">
        <v>169</v>
      </c>
      <c r="E248" s="244" t="s">
        <v>830</v>
      </c>
      <c r="F248" s="245" t="s">
        <v>831</v>
      </c>
      <c r="G248" s="246" t="s">
        <v>176</v>
      </c>
      <c r="H248" s="247">
        <v>1</v>
      </c>
      <c r="I248" s="248"/>
      <c r="J248" s="249">
        <f>ROUND(I248*H248,2)</f>
        <v>0</v>
      </c>
      <c r="K248" s="245" t="s">
        <v>745</v>
      </c>
      <c r="L248" s="250"/>
      <c r="M248" s="251" t="s">
        <v>1</v>
      </c>
      <c r="N248" s="252" t="s">
        <v>41</v>
      </c>
      <c r="O248" s="90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6" t="s">
        <v>86</v>
      </c>
      <c r="AT248" s="236" t="s">
        <v>169</v>
      </c>
      <c r="AU248" s="236" t="s">
        <v>84</v>
      </c>
      <c r="AY248" s="16" t="s">
        <v>157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6" t="s">
        <v>84</v>
      </c>
      <c r="BK248" s="237">
        <f>ROUND(I248*H248,2)</f>
        <v>0</v>
      </c>
      <c r="BL248" s="16" t="s">
        <v>84</v>
      </c>
      <c r="BM248" s="236" t="s">
        <v>1394</v>
      </c>
    </row>
    <row r="249" s="2" customFormat="1">
      <c r="A249" s="37"/>
      <c r="B249" s="38"/>
      <c r="C249" s="39"/>
      <c r="D249" s="238" t="s">
        <v>167</v>
      </c>
      <c r="E249" s="39"/>
      <c r="F249" s="239" t="s">
        <v>831</v>
      </c>
      <c r="G249" s="39"/>
      <c r="H249" s="39"/>
      <c r="I249" s="240"/>
      <c r="J249" s="39"/>
      <c r="K249" s="39"/>
      <c r="L249" s="43"/>
      <c r="M249" s="241"/>
      <c r="N249" s="242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167</v>
      </c>
      <c r="AU249" s="16" t="s">
        <v>84</v>
      </c>
    </row>
    <row r="250" s="2" customFormat="1" ht="37.8" customHeight="1">
      <c r="A250" s="37"/>
      <c r="B250" s="38"/>
      <c r="C250" s="243" t="s">
        <v>791</v>
      </c>
      <c r="D250" s="243" t="s">
        <v>169</v>
      </c>
      <c r="E250" s="244" t="s">
        <v>834</v>
      </c>
      <c r="F250" s="245" t="s">
        <v>835</v>
      </c>
      <c r="G250" s="246" t="s">
        <v>176</v>
      </c>
      <c r="H250" s="247">
        <v>1</v>
      </c>
      <c r="I250" s="248"/>
      <c r="J250" s="249">
        <f>ROUND(I250*H250,2)</f>
        <v>0</v>
      </c>
      <c r="K250" s="245" t="s">
        <v>745</v>
      </c>
      <c r="L250" s="250"/>
      <c r="M250" s="251" t="s">
        <v>1</v>
      </c>
      <c r="N250" s="252" t="s">
        <v>41</v>
      </c>
      <c r="O250" s="90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6" t="s">
        <v>86</v>
      </c>
      <c r="AT250" s="236" t="s">
        <v>169</v>
      </c>
      <c r="AU250" s="236" t="s">
        <v>84</v>
      </c>
      <c r="AY250" s="16" t="s">
        <v>157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6" t="s">
        <v>84</v>
      </c>
      <c r="BK250" s="237">
        <f>ROUND(I250*H250,2)</f>
        <v>0</v>
      </c>
      <c r="BL250" s="16" t="s">
        <v>84</v>
      </c>
      <c r="BM250" s="236" t="s">
        <v>1395</v>
      </c>
    </row>
    <row r="251" s="2" customFormat="1">
      <c r="A251" s="37"/>
      <c r="B251" s="38"/>
      <c r="C251" s="39"/>
      <c r="D251" s="238" t="s">
        <v>167</v>
      </c>
      <c r="E251" s="39"/>
      <c r="F251" s="239" t="s">
        <v>835</v>
      </c>
      <c r="G251" s="39"/>
      <c r="H251" s="39"/>
      <c r="I251" s="240"/>
      <c r="J251" s="39"/>
      <c r="K251" s="39"/>
      <c r="L251" s="43"/>
      <c r="M251" s="241"/>
      <c r="N251" s="242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167</v>
      </c>
      <c r="AU251" s="16" t="s">
        <v>84</v>
      </c>
    </row>
    <row r="252" s="2" customFormat="1" ht="16.5" customHeight="1">
      <c r="A252" s="37"/>
      <c r="B252" s="38"/>
      <c r="C252" s="243" t="s">
        <v>796</v>
      </c>
      <c r="D252" s="243" t="s">
        <v>169</v>
      </c>
      <c r="E252" s="244" t="s">
        <v>825</v>
      </c>
      <c r="F252" s="245" t="s">
        <v>826</v>
      </c>
      <c r="G252" s="246" t="s">
        <v>176</v>
      </c>
      <c r="H252" s="247">
        <v>1</v>
      </c>
      <c r="I252" s="248"/>
      <c r="J252" s="249">
        <f>ROUND(I252*H252,2)</f>
        <v>0</v>
      </c>
      <c r="K252" s="245" t="s">
        <v>1</v>
      </c>
      <c r="L252" s="250"/>
      <c r="M252" s="251" t="s">
        <v>1</v>
      </c>
      <c r="N252" s="252" t="s">
        <v>41</v>
      </c>
      <c r="O252" s="90"/>
      <c r="P252" s="234">
        <f>O252*H252</f>
        <v>0</v>
      </c>
      <c r="Q252" s="234">
        <v>0</v>
      </c>
      <c r="R252" s="234">
        <f>Q252*H252</f>
        <v>0</v>
      </c>
      <c r="S252" s="234">
        <v>0</v>
      </c>
      <c r="T252" s="23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6" t="s">
        <v>86</v>
      </c>
      <c r="AT252" s="236" t="s">
        <v>169</v>
      </c>
      <c r="AU252" s="236" t="s">
        <v>84</v>
      </c>
      <c r="AY252" s="16" t="s">
        <v>157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6" t="s">
        <v>84</v>
      </c>
      <c r="BK252" s="237">
        <f>ROUND(I252*H252,2)</f>
        <v>0</v>
      </c>
      <c r="BL252" s="16" t="s">
        <v>84</v>
      </c>
      <c r="BM252" s="236" t="s">
        <v>1396</v>
      </c>
    </row>
    <row r="253" s="2" customFormat="1">
      <c r="A253" s="37"/>
      <c r="B253" s="38"/>
      <c r="C253" s="39"/>
      <c r="D253" s="238" t="s">
        <v>167</v>
      </c>
      <c r="E253" s="39"/>
      <c r="F253" s="239" t="s">
        <v>828</v>
      </c>
      <c r="G253" s="39"/>
      <c r="H253" s="39"/>
      <c r="I253" s="240"/>
      <c r="J253" s="39"/>
      <c r="K253" s="39"/>
      <c r="L253" s="43"/>
      <c r="M253" s="241"/>
      <c r="N253" s="242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167</v>
      </c>
      <c r="AU253" s="16" t="s">
        <v>84</v>
      </c>
    </row>
    <row r="254" s="2" customFormat="1" ht="16.5" customHeight="1">
      <c r="A254" s="37"/>
      <c r="B254" s="38"/>
      <c r="C254" s="243" t="s">
        <v>800</v>
      </c>
      <c r="D254" s="243" t="s">
        <v>169</v>
      </c>
      <c r="E254" s="244" t="s">
        <v>838</v>
      </c>
      <c r="F254" s="245" t="s">
        <v>839</v>
      </c>
      <c r="G254" s="246" t="s">
        <v>176</v>
      </c>
      <c r="H254" s="247">
        <v>1</v>
      </c>
      <c r="I254" s="248"/>
      <c r="J254" s="249">
        <f>ROUND(I254*H254,2)</f>
        <v>0</v>
      </c>
      <c r="K254" s="245" t="s">
        <v>1</v>
      </c>
      <c r="L254" s="250"/>
      <c r="M254" s="251" t="s">
        <v>1</v>
      </c>
      <c r="N254" s="252" t="s">
        <v>41</v>
      </c>
      <c r="O254" s="90"/>
      <c r="P254" s="234">
        <f>O254*H254</f>
        <v>0</v>
      </c>
      <c r="Q254" s="234">
        <v>0</v>
      </c>
      <c r="R254" s="234">
        <f>Q254*H254</f>
        <v>0</v>
      </c>
      <c r="S254" s="234">
        <v>0</v>
      </c>
      <c r="T254" s="23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6" t="s">
        <v>86</v>
      </c>
      <c r="AT254" s="236" t="s">
        <v>169</v>
      </c>
      <c r="AU254" s="236" t="s">
        <v>84</v>
      </c>
      <c r="AY254" s="16" t="s">
        <v>157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6" t="s">
        <v>84</v>
      </c>
      <c r="BK254" s="237">
        <f>ROUND(I254*H254,2)</f>
        <v>0</v>
      </c>
      <c r="BL254" s="16" t="s">
        <v>84</v>
      </c>
      <c r="BM254" s="236" t="s">
        <v>1397</v>
      </c>
    </row>
    <row r="255" s="2" customFormat="1">
      <c r="A255" s="37"/>
      <c r="B255" s="38"/>
      <c r="C255" s="39"/>
      <c r="D255" s="238" t="s">
        <v>167</v>
      </c>
      <c r="E255" s="39"/>
      <c r="F255" s="239" t="s">
        <v>841</v>
      </c>
      <c r="G255" s="39"/>
      <c r="H255" s="39"/>
      <c r="I255" s="240"/>
      <c r="J255" s="39"/>
      <c r="K255" s="39"/>
      <c r="L255" s="43"/>
      <c r="M255" s="241"/>
      <c r="N255" s="242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167</v>
      </c>
      <c r="AU255" s="16" t="s">
        <v>84</v>
      </c>
    </row>
    <row r="256" s="2" customFormat="1" ht="16.5" customHeight="1">
      <c r="A256" s="37"/>
      <c r="B256" s="38"/>
      <c r="C256" s="243" t="s">
        <v>934</v>
      </c>
      <c r="D256" s="243" t="s">
        <v>169</v>
      </c>
      <c r="E256" s="244" t="s">
        <v>843</v>
      </c>
      <c r="F256" s="245" t="s">
        <v>844</v>
      </c>
      <c r="G256" s="246" t="s">
        <v>176</v>
      </c>
      <c r="H256" s="247">
        <v>1</v>
      </c>
      <c r="I256" s="248"/>
      <c r="J256" s="249">
        <f>ROUND(I256*H256,2)</f>
        <v>0</v>
      </c>
      <c r="K256" s="245" t="s">
        <v>1</v>
      </c>
      <c r="L256" s="250"/>
      <c r="M256" s="251" t="s">
        <v>1</v>
      </c>
      <c r="N256" s="252" t="s">
        <v>41</v>
      </c>
      <c r="O256" s="90"/>
      <c r="P256" s="234">
        <f>O256*H256</f>
        <v>0</v>
      </c>
      <c r="Q256" s="234">
        <v>0</v>
      </c>
      <c r="R256" s="234">
        <f>Q256*H256</f>
        <v>0</v>
      </c>
      <c r="S256" s="234">
        <v>0</v>
      </c>
      <c r="T256" s="23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6" t="s">
        <v>86</v>
      </c>
      <c r="AT256" s="236" t="s">
        <v>169</v>
      </c>
      <c r="AU256" s="236" t="s">
        <v>84</v>
      </c>
      <c r="AY256" s="16" t="s">
        <v>157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6" t="s">
        <v>84</v>
      </c>
      <c r="BK256" s="237">
        <f>ROUND(I256*H256,2)</f>
        <v>0</v>
      </c>
      <c r="BL256" s="16" t="s">
        <v>84</v>
      </c>
      <c r="BM256" s="236" t="s">
        <v>1398</v>
      </c>
    </row>
    <row r="257" s="2" customFormat="1">
      <c r="A257" s="37"/>
      <c r="B257" s="38"/>
      <c r="C257" s="39"/>
      <c r="D257" s="238" t="s">
        <v>167</v>
      </c>
      <c r="E257" s="39"/>
      <c r="F257" s="239" t="s">
        <v>846</v>
      </c>
      <c r="G257" s="39"/>
      <c r="H257" s="39"/>
      <c r="I257" s="240"/>
      <c r="J257" s="39"/>
      <c r="K257" s="39"/>
      <c r="L257" s="43"/>
      <c r="M257" s="241"/>
      <c r="N257" s="242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167</v>
      </c>
      <c r="AU257" s="16" t="s">
        <v>84</v>
      </c>
    </row>
    <row r="258" s="2" customFormat="1" ht="33" customHeight="1">
      <c r="A258" s="37"/>
      <c r="B258" s="38"/>
      <c r="C258" s="243" t="s">
        <v>804</v>
      </c>
      <c r="D258" s="243" t="s">
        <v>169</v>
      </c>
      <c r="E258" s="244" t="s">
        <v>848</v>
      </c>
      <c r="F258" s="245" t="s">
        <v>849</v>
      </c>
      <c r="G258" s="246" t="s">
        <v>176</v>
      </c>
      <c r="H258" s="247">
        <v>1</v>
      </c>
      <c r="I258" s="248"/>
      <c r="J258" s="249">
        <f>ROUND(I258*H258,2)</f>
        <v>0</v>
      </c>
      <c r="K258" s="245" t="s">
        <v>164</v>
      </c>
      <c r="L258" s="250"/>
      <c r="M258" s="251" t="s">
        <v>1</v>
      </c>
      <c r="N258" s="252" t="s">
        <v>41</v>
      </c>
      <c r="O258" s="90"/>
      <c r="P258" s="234">
        <f>O258*H258</f>
        <v>0</v>
      </c>
      <c r="Q258" s="234">
        <v>0</v>
      </c>
      <c r="R258" s="234">
        <f>Q258*H258</f>
        <v>0</v>
      </c>
      <c r="S258" s="234">
        <v>0</v>
      </c>
      <c r="T258" s="23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6" t="s">
        <v>86</v>
      </c>
      <c r="AT258" s="236" t="s">
        <v>169</v>
      </c>
      <c r="AU258" s="236" t="s">
        <v>84</v>
      </c>
      <c r="AY258" s="16" t="s">
        <v>157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6" t="s">
        <v>84</v>
      </c>
      <c r="BK258" s="237">
        <f>ROUND(I258*H258,2)</f>
        <v>0</v>
      </c>
      <c r="BL258" s="16" t="s">
        <v>84</v>
      </c>
      <c r="BM258" s="236" t="s">
        <v>1399</v>
      </c>
    </row>
    <row r="259" s="2" customFormat="1">
      <c r="A259" s="37"/>
      <c r="B259" s="38"/>
      <c r="C259" s="39"/>
      <c r="D259" s="238" t="s">
        <v>167</v>
      </c>
      <c r="E259" s="39"/>
      <c r="F259" s="239" t="s">
        <v>849</v>
      </c>
      <c r="G259" s="39"/>
      <c r="H259" s="39"/>
      <c r="I259" s="240"/>
      <c r="J259" s="39"/>
      <c r="K259" s="39"/>
      <c r="L259" s="43"/>
      <c r="M259" s="241"/>
      <c r="N259" s="242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167</v>
      </c>
      <c r="AU259" s="16" t="s">
        <v>84</v>
      </c>
    </row>
    <row r="260" s="2" customFormat="1" ht="33" customHeight="1">
      <c r="A260" s="37"/>
      <c r="B260" s="38"/>
      <c r="C260" s="243" t="s">
        <v>814</v>
      </c>
      <c r="D260" s="243" t="s">
        <v>169</v>
      </c>
      <c r="E260" s="244" t="s">
        <v>852</v>
      </c>
      <c r="F260" s="245" t="s">
        <v>853</v>
      </c>
      <c r="G260" s="246" t="s">
        <v>176</v>
      </c>
      <c r="H260" s="247">
        <v>1</v>
      </c>
      <c r="I260" s="248"/>
      <c r="J260" s="249">
        <f>ROUND(I260*H260,2)</f>
        <v>0</v>
      </c>
      <c r="K260" s="245" t="s">
        <v>164</v>
      </c>
      <c r="L260" s="250"/>
      <c r="M260" s="251" t="s">
        <v>1</v>
      </c>
      <c r="N260" s="252" t="s">
        <v>41</v>
      </c>
      <c r="O260" s="90"/>
      <c r="P260" s="234">
        <f>O260*H260</f>
        <v>0</v>
      </c>
      <c r="Q260" s="234">
        <v>0</v>
      </c>
      <c r="R260" s="234">
        <f>Q260*H260</f>
        <v>0</v>
      </c>
      <c r="S260" s="234">
        <v>0</v>
      </c>
      <c r="T260" s="23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6" t="s">
        <v>86</v>
      </c>
      <c r="AT260" s="236" t="s">
        <v>169</v>
      </c>
      <c r="AU260" s="236" t="s">
        <v>84</v>
      </c>
      <c r="AY260" s="16" t="s">
        <v>157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6" t="s">
        <v>84</v>
      </c>
      <c r="BK260" s="237">
        <f>ROUND(I260*H260,2)</f>
        <v>0</v>
      </c>
      <c r="BL260" s="16" t="s">
        <v>84</v>
      </c>
      <c r="BM260" s="236" t="s">
        <v>1400</v>
      </c>
    </row>
    <row r="261" s="2" customFormat="1">
      <c r="A261" s="37"/>
      <c r="B261" s="38"/>
      <c r="C261" s="39"/>
      <c r="D261" s="238" t="s">
        <v>167</v>
      </c>
      <c r="E261" s="39"/>
      <c r="F261" s="239" t="s">
        <v>853</v>
      </c>
      <c r="G261" s="39"/>
      <c r="H261" s="39"/>
      <c r="I261" s="240"/>
      <c r="J261" s="39"/>
      <c r="K261" s="39"/>
      <c r="L261" s="43"/>
      <c r="M261" s="241"/>
      <c r="N261" s="242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167</v>
      </c>
      <c r="AU261" s="16" t="s">
        <v>84</v>
      </c>
    </row>
    <row r="262" s="2" customFormat="1" ht="33" customHeight="1">
      <c r="A262" s="37"/>
      <c r="B262" s="38"/>
      <c r="C262" s="243" t="s">
        <v>187</v>
      </c>
      <c r="D262" s="243" t="s">
        <v>169</v>
      </c>
      <c r="E262" s="244" t="s">
        <v>856</v>
      </c>
      <c r="F262" s="245" t="s">
        <v>857</v>
      </c>
      <c r="G262" s="246" t="s">
        <v>176</v>
      </c>
      <c r="H262" s="247">
        <v>1</v>
      </c>
      <c r="I262" s="248"/>
      <c r="J262" s="249">
        <f>ROUND(I262*H262,2)</f>
        <v>0</v>
      </c>
      <c r="K262" s="245" t="s">
        <v>164</v>
      </c>
      <c r="L262" s="250"/>
      <c r="M262" s="251" t="s">
        <v>1</v>
      </c>
      <c r="N262" s="252" t="s">
        <v>41</v>
      </c>
      <c r="O262" s="90"/>
      <c r="P262" s="234">
        <f>O262*H262</f>
        <v>0</v>
      </c>
      <c r="Q262" s="234">
        <v>0</v>
      </c>
      <c r="R262" s="234">
        <f>Q262*H262</f>
        <v>0</v>
      </c>
      <c r="S262" s="234">
        <v>0</v>
      </c>
      <c r="T262" s="23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6" t="s">
        <v>86</v>
      </c>
      <c r="AT262" s="236" t="s">
        <v>169</v>
      </c>
      <c r="AU262" s="236" t="s">
        <v>84</v>
      </c>
      <c r="AY262" s="16" t="s">
        <v>157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6" t="s">
        <v>84</v>
      </c>
      <c r="BK262" s="237">
        <f>ROUND(I262*H262,2)</f>
        <v>0</v>
      </c>
      <c r="BL262" s="16" t="s">
        <v>84</v>
      </c>
      <c r="BM262" s="236" t="s">
        <v>1401</v>
      </c>
    </row>
    <row r="263" s="2" customFormat="1">
      <c r="A263" s="37"/>
      <c r="B263" s="38"/>
      <c r="C263" s="39"/>
      <c r="D263" s="238" t="s">
        <v>167</v>
      </c>
      <c r="E263" s="39"/>
      <c r="F263" s="239" t="s">
        <v>857</v>
      </c>
      <c r="G263" s="39"/>
      <c r="H263" s="39"/>
      <c r="I263" s="240"/>
      <c r="J263" s="39"/>
      <c r="K263" s="39"/>
      <c r="L263" s="43"/>
      <c r="M263" s="241"/>
      <c r="N263" s="242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167</v>
      </c>
      <c r="AU263" s="16" t="s">
        <v>84</v>
      </c>
    </row>
    <row r="264" s="2" customFormat="1" ht="33" customHeight="1">
      <c r="A264" s="37"/>
      <c r="B264" s="38"/>
      <c r="C264" s="243" t="s">
        <v>829</v>
      </c>
      <c r="D264" s="243" t="s">
        <v>169</v>
      </c>
      <c r="E264" s="244" t="s">
        <v>860</v>
      </c>
      <c r="F264" s="245" t="s">
        <v>861</v>
      </c>
      <c r="G264" s="246" t="s">
        <v>176</v>
      </c>
      <c r="H264" s="247">
        <v>2</v>
      </c>
      <c r="I264" s="248"/>
      <c r="J264" s="249">
        <f>ROUND(I264*H264,2)</f>
        <v>0</v>
      </c>
      <c r="K264" s="245" t="s">
        <v>745</v>
      </c>
      <c r="L264" s="250"/>
      <c r="M264" s="251" t="s">
        <v>1</v>
      </c>
      <c r="N264" s="252" t="s">
        <v>41</v>
      </c>
      <c r="O264" s="90"/>
      <c r="P264" s="234">
        <f>O264*H264</f>
        <v>0</v>
      </c>
      <c r="Q264" s="234">
        <v>0</v>
      </c>
      <c r="R264" s="234">
        <f>Q264*H264</f>
        <v>0</v>
      </c>
      <c r="S264" s="234">
        <v>0</v>
      </c>
      <c r="T264" s="23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6" t="s">
        <v>86</v>
      </c>
      <c r="AT264" s="236" t="s">
        <v>169</v>
      </c>
      <c r="AU264" s="236" t="s">
        <v>84</v>
      </c>
      <c r="AY264" s="16" t="s">
        <v>157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6" t="s">
        <v>84</v>
      </c>
      <c r="BK264" s="237">
        <f>ROUND(I264*H264,2)</f>
        <v>0</v>
      </c>
      <c r="BL264" s="16" t="s">
        <v>84</v>
      </c>
      <c r="BM264" s="236" t="s">
        <v>1402</v>
      </c>
    </row>
    <row r="265" s="2" customFormat="1">
      <c r="A265" s="37"/>
      <c r="B265" s="38"/>
      <c r="C265" s="39"/>
      <c r="D265" s="238" t="s">
        <v>167</v>
      </c>
      <c r="E265" s="39"/>
      <c r="F265" s="239" t="s">
        <v>861</v>
      </c>
      <c r="G265" s="39"/>
      <c r="H265" s="39"/>
      <c r="I265" s="240"/>
      <c r="J265" s="39"/>
      <c r="K265" s="39"/>
      <c r="L265" s="43"/>
      <c r="M265" s="241"/>
      <c r="N265" s="242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167</v>
      </c>
      <c r="AU265" s="16" t="s">
        <v>84</v>
      </c>
    </row>
    <row r="266" s="2" customFormat="1" ht="16.5" customHeight="1">
      <c r="A266" s="37"/>
      <c r="B266" s="38"/>
      <c r="C266" s="243" t="s">
        <v>833</v>
      </c>
      <c r="D266" s="243" t="s">
        <v>169</v>
      </c>
      <c r="E266" s="244" t="s">
        <v>917</v>
      </c>
      <c r="F266" s="245" t="s">
        <v>918</v>
      </c>
      <c r="G266" s="246" t="s">
        <v>176</v>
      </c>
      <c r="H266" s="247">
        <v>1</v>
      </c>
      <c r="I266" s="248"/>
      <c r="J266" s="249">
        <f>ROUND(I266*H266,2)</f>
        <v>0</v>
      </c>
      <c r="K266" s="245" t="s">
        <v>164</v>
      </c>
      <c r="L266" s="250"/>
      <c r="M266" s="251" t="s">
        <v>1</v>
      </c>
      <c r="N266" s="252" t="s">
        <v>41</v>
      </c>
      <c r="O266" s="90"/>
      <c r="P266" s="234">
        <f>O266*H266</f>
        <v>0</v>
      </c>
      <c r="Q266" s="234">
        <v>0</v>
      </c>
      <c r="R266" s="234">
        <f>Q266*H266</f>
        <v>0</v>
      </c>
      <c r="S266" s="234">
        <v>0</v>
      </c>
      <c r="T266" s="23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6" t="s">
        <v>86</v>
      </c>
      <c r="AT266" s="236" t="s">
        <v>169</v>
      </c>
      <c r="AU266" s="236" t="s">
        <v>84</v>
      </c>
      <c r="AY266" s="16" t="s">
        <v>157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6" t="s">
        <v>84</v>
      </c>
      <c r="BK266" s="237">
        <f>ROUND(I266*H266,2)</f>
        <v>0</v>
      </c>
      <c r="BL266" s="16" t="s">
        <v>84</v>
      </c>
      <c r="BM266" s="236" t="s">
        <v>1403</v>
      </c>
    </row>
    <row r="267" s="2" customFormat="1">
      <c r="A267" s="37"/>
      <c r="B267" s="38"/>
      <c r="C267" s="39"/>
      <c r="D267" s="238" t="s">
        <v>167</v>
      </c>
      <c r="E267" s="39"/>
      <c r="F267" s="239" t="s">
        <v>918</v>
      </c>
      <c r="G267" s="39"/>
      <c r="H267" s="39"/>
      <c r="I267" s="240"/>
      <c r="J267" s="39"/>
      <c r="K267" s="39"/>
      <c r="L267" s="43"/>
      <c r="M267" s="241"/>
      <c r="N267" s="242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167</v>
      </c>
      <c r="AU267" s="16" t="s">
        <v>84</v>
      </c>
    </row>
    <row r="268" s="2" customFormat="1" ht="49.05" customHeight="1">
      <c r="A268" s="37"/>
      <c r="B268" s="38"/>
      <c r="C268" s="243" t="s">
        <v>837</v>
      </c>
      <c r="D268" s="243" t="s">
        <v>169</v>
      </c>
      <c r="E268" s="244" t="s">
        <v>876</v>
      </c>
      <c r="F268" s="245" t="s">
        <v>877</v>
      </c>
      <c r="G268" s="246" t="s">
        <v>176</v>
      </c>
      <c r="H268" s="247">
        <v>18</v>
      </c>
      <c r="I268" s="248"/>
      <c r="J268" s="249">
        <f>ROUND(I268*H268,2)</f>
        <v>0</v>
      </c>
      <c r="K268" s="245" t="s">
        <v>745</v>
      </c>
      <c r="L268" s="250"/>
      <c r="M268" s="251" t="s">
        <v>1</v>
      </c>
      <c r="N268" s="252" t="s">
        <v>41</v>
      </c>
      <c r="O268" s="90"/>
      <c r="P268" s="234">
        <f>O268*H268</f>
        <v>0</v>
      </c>
      <c r="Q268" s="234">
        <v>0</v>
      </c>
      <c r="R268" s="234">
        <f>Q268*H268</f>
        <v>0</v>
      </c>
      <c r="S268" s="234">
        <v>0</v>
      </c>
      <c r="T268" s="23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6" t="s">
        <v>86</v>
      </c>
      <c r="AT268" s="236" t="s">
        <v>169</v>
      </c>
      <c r="AU268" s="236" t="s">
        <v>84</v>
      </c>
      <c r="AY268" s="16" t="s">
        <v>157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6" t="s">
        <v>84</v>
      </c>
      <c r="BK268" s="237">
        <f>ROUND(I268*H268,2)</f>
        <v>0</v>
      </c>
      <c r="BL268" s="16" t="s">
        <v>84</v>
      </c>
      <c r="BM268" s="236" t="s">
        <v>1404</v>
      </c>
    </row>
    <row r="269" s="2" customFormat="1">
      <c r="A269" s="37"/>
      <c r="B269" s="38"/>
      <c r="C269" s="39"/>
      <c r="D269" s="238" t="s">
        <v>167</v>
      </c>
      <c r="E269" s="39"/>
      <c r="F269" s="239" t="s">
        <v>877</v>
      </c>
      <c r="G269" s="39"/>
      <c r="H269" s="39"/>
      <c r="I269" s="240"/>
      <c r="J269" s="39"/>
      <c r="K269" s="39"/>
      <c r="L269" s="43"/>
      <c r="M269" s="241"/>
      <c r="N269" s="242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167</v>
      </c>
      <c r="AU269" s="16" t="s">
        <v>84</v>
      </c>
    </row>
    <row r="270" s="2" customFormat="1" ht="21.75" customHeight="1">
      <c r="A270" s="37"/>
      <c r="B270" s="38"/>
      <c r="C270" s="243" t="s">
        <v>859</v>
      </c>
      <c r="D270" s="243" t="s">
        <v>169</v>
      </c>
      <c r="E270" s="244" t="s">
        <v>880</v>
      </c>
      <c r="F270" s="245" t="s">
        <v>881</v>
      </c>
      <c r="G270" s="246" t="s">
        <v>176</v>
      </c>
      <c r="H270" s="247">
        <v>4</v>
      </c>
      <c r="I270" s="248"/>
      <c r="J270" s="249">
        <f>ROUND(I270*H270,2)</f>
        <v>0</v>
      </c>
      <c r="K270" s="245" t="s">
        <v>745</v>
      </c>
      <c r="L270" s="250"/>
      <c r="M270" s="251" t="s">
        <v>1</v>
      </c>
      <c r="N270" s="252" t="s">
        <v>41</v>
      </c>
      <c r="O270" s="90"/>
      <c r="P270" s="234">
        <f>O270*H270</f>
        <v>0</v>
      </c>
      <c r="Q270" s="234">
        <v>0</v>
      </c>
      <c r="R270" s="234">
        <f>Q270*H270</f>
        <v>0</v>
      </c>
      <c r="S270" s="234">
        <v>0</v>
      </c>
      <c r="T270" s="23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6" t="s">
        <v>86</v>
      </c>
      <c r="AT270" s="236" t="s">
        <v>169</v>
      </c>
      <c r="AU270" s="236" t="s">
        <v>84</v>
      </c>
      <c r="AY270" s="16" t="s">
        <v>157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6" t="s">
        <v>84</v>
      </c>
      <c r="BK270" s="237">
        <f>ROUND(I270*H270,2)</f>
        <v>0</v>
      </c>
      <c r="BL270" s="16" t="s">
        <v>84</v>
      </c>
      <c r="BM270" s="236" t="s">
        <v>1405</v>
      </c>
    </row>
    <row r="271" s="2" customFormat="1">
      <c r="A271" s="37"/>
      <c r="B271" s="38"/>
      <c r="C271" s="39"/>
      <c r="D271" s="238" t="s">
        <v>167</v>
      </c>
      <c r="E271" s="39"/>
      <c r="F271" s="239" t="s">
        <v>881</v>
      </c>
      <c r="G271" s="39"/>
      <c r="H271" s="39"/>
      <c r="I271" s="240"/>
      <c r="J271" s="39"/>
      <c r="K271" s="39"/>
      <c r="L271" s="43"/>
      <c r="M271" s="241"/>
      <c r="N271" s="242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167</v>
      </c>
      <c r="AU271" s="16" t="s">
        <v>84</v>
      </c>
    </row>
    <row r="272" s="2" customFormat="1" ht="24.15" customHeight="1">
      <c r="A272" s="37"/>
      <c r="B272" s="38"/>
      <c r="C272" s="243" t="s">
        <v>863</v>
      </c>
      <c r="D272" s="243" t="s">
        <v>169</v>
      </c>
      <c r="E272" s="244" t="s">
        <v>884</v>
      </c>
      <c r="F272" s="245" t="s">
        <v>885</v>
      </c>
      <c r="G272" s="246" t="s">
        <v>176</v>
      </c>
      <c r="H272" s="247">
        <v>4</v>
      </c>
      <c r="I272" s="248"/>
      <c r="J272" s="249">
        <f>ROUND(I272*H272,2)</f>
        <v>0</v>
      </c>
      <c r="K272" s="245" t="s">
        <v>745</v>
      </c>
      <c r="L272" s="250"/>
      <c r="M272" s="251" t="s">
        <v>1</v>
      </c>
      <c r="N272" s="252" t="s">
        <v>41</v>
      </c>
      <c r="O272" s="90"/>
      <c r="P272" s="234">
        <f>O272*H272</f>
        <v>0</v>
      </c>
      <c r="Q272" s="234">
        <v>0</v>
      </c>
      <c r="R272" s="234">
        <f>Q272*H272</f>
        <v>0</v>
      </c>
      <c r="S272" s="234">
        <v>0</v>
      </c>
      <c r="T272" s="23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6" t="s">
        <v>86</v>
      </c>
      <c r="AT272" s="236" t="s">
        <v>169</v>
      </c>
      <c r="AU272" s="236" t="s">
        <v>84</v>
      </c>
      <c r="AY272" s="16" t="s">
        <v>157</v>
      </c>
      <c r="BE272" s="237">
        <f>IF(N272="základní",J272,0)</f>
        <v>0</v>
      </c>
      <c r="BF272" s="237">
        <f>IF(N272="snížená",J272,0)</f>
        <v>0</v>
      </c>
      <c r="BG272" s="237">
        <f>IF(N272="zákl. přenesená",J272,0)</f>
        <v>0</v>
      </c>
      <c r="BH272" s="237">
        <f>IF(N272="sníž. přenesená",J272,0)</f>
        <v>0</v>
      </c>
      <c r="BI272" s="237">
        <f>IF(N272="nulová",J272,0)</f>
        <v>0</v>
      </c>
      <c r="BJ272" s="16" t="s">
        <v>84</v>
      </c>
      <c r="BK272" s="237">
        <f>ROUND(I272*H272,2)</f>
        <v>0</v>
      </c>
      <c r="BL272" s="16" t="s">
        <v>84</v>
      </c>
      <c r="BM272" s="236" t="s">
        <v>1406</v>
      </c>
    </row>
    <row r="273" s="2" customFormat="1">
      <c r="A273" s="37"/>
      <c r="B273" s="38"/>
      <c r="C273" s="39"/>
      <c r="D273" s="238" t="s">
        <v>167</v>
      </c>
      <c r="E273" s="39"/>
      <c r="F273" s="239" t="s">
        <v>885</v>
      </c>
      <c r="G273" s="39"/>
      <c r="H273" s="39"/>
      <c r="I273" s="240"/>
      <c r="J273" s="39"/>
      <c r="K273" s="39"/>
      <c r="L273" s="43"/>
      <c r="M273" s="241"/>
      <c r="N273" s="242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167</v>
      </c>
      <c r="AU273" s="16" t="s">
        <v>84</v>
      </c>
    </row>
    <row r="274" s="2" customFormat="1" ht="21.75" customHeight="1">
      <c r="A274" s="37"/>
      <c r="B274" s="38"/>
      <c r="C274" s="225" t="s">
        <v>842</v>
      </c>
      <c r="D274" s="225" t="s">
        <v>160</v>
      </c>
      <c r="E274" s="226" t="s">
        <v>935</v>
      </c>
      <c r="F274" s="227" t="s">
        <v>936</v>
      </c>
      <c r="G274" s="228" t="s">
        <v>176</v>
      </c>
      <c r="H274" s="229">
        <v>1</v>
      </c>
      <c r="I274" s="230"/>
      <c r="J274" s="231">
        <f>ROUND(I274*H274,2)</f>
        <v>0</v>
      </c>
      <c r="K274" s="227" t="s">
        <v>354</v>
      </c>
      <c r="L274" s="43"/>
      <c r="M274" s="232" t="s">
        <v>1</v>
      </c>
      <c r="N274" s="233" t="s">
        <v>41</v>
      </c>
      <c r="O274" s="90"/>
      <c r="P274" s="234">
        <f>O274*H274</f>
        <v>0</v>
      </c>
      <c r="Q274" s="234">
        <v>0</v>
      </c>
      <c r="R274" s="234">
        <f>Q274*H274</f>
        <v>0</v>
      </c>
      <c r="S274" s="234">
        <v>0</v>
      </c>
      <c r="T274" s="23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6" t="s">
        <v>84</v>
      </c>
      <c r="AT274" s="236" t="s">
        <v>160</v>
      </c>
      <c r="AU274" s="236" t="s">
        <v>84</v>
      </c>
      <c r="AY274" s="16" t="s">
        <v>157</v>
      </c>
      <c r="BE274" s="237">
        <f>IF(N274="základní",J274,0)</f>
        <v>0</v>
      </c>
      <c r="BF274" s="237">
        <f>IF(N274="snížená",J274,0)</f>
        <v>0</v>
      </c>
      <c r="BG274" s="237">
        <f>IF(N274="zákl. přenesená",J274,0)</f>
        <v>0</v>
      </c>
      <c r="BH274" s="237">
        <f>IF(N274="sníž. přenesená",J274,0)</f>
        <v>0</v>
      </c>
      <c r="BI274" s="237">
        <f>IF(N274="nulová",J274,0)</f>
        <v>0</v>
      </c>
      <c r="BJ274" s="16" t="s">
        <v>84</v>
      </c>
      <c r="BK274" s="237">
        <f>ROUND(I274*H274,2)</f>
        <v>0</v>
      </c>
      <c r="BL274" s="16" t="s">
        <v>84</v>
      </c>
      <c r="BM274" s="236" t="s">
        <v>1407</v>
      </c>
    </row>
    <row r="275" s="2" customFormat="1">
      <c r="A275" s="37"/>
      <c r="B275" s="38"/>
      <c r="C275" s="39"/>
      <c r="D275" s="238" t="s">
        <v>167</v>
      </c>
      <c r="E275" s="39"/>
      <c r="F275" s="239" t="s">
        <v>938</v>
      </c>
      <c r="G275" s="39"/>
      <c r="H275" s="39"/>
      <c r="I275" s="240"/>
      <c r="J275" s="39"/>
      <c r="K275" s="39"/>
      <c r="L275" s="43"/>
      <c r="M275" s="241"/>
      <c r="N275" s="242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167</v>
      </c>
      <c r="AU275" s="16" t="s">
        <v>84</v>
      </c>
    </row>
    <row r="276" s="2" customFormat="1" ht="37.8" customHeight="1">
      <c r="A276" s="37"/>
      <c r="B276" s="38"/>
      <c r="C276" s="225" t="s">
        <v>847</v>
      </c>
      <c r="D276" s="225" t="s">
        <v>160</v>
      </c>
      <c r="E276" s="226" t="s">
        <v>888</v>
      </c>
      <c r="F276" s="227" t="s">
        <v>889</v>
      </c>
      <c r="G276" s="228" t="s">
        <v>176</v>
      </c>
      <c r="H276" s="229">
        <v>1</v>
      </c>
      <c r="I276" s="230"/>
      <c r="J276" s="231">
        <f>ROUND(I276*H276,2)</f>
        <v>0</v>
      </c>
      <c r="K276" s="227" t="s">
        <v>164</v>
      </c>
      <c r="L276" s="43"/>
      <c r="M276" s="232" t="s">
        <v>1</v>
      </c>
      <c r="N276" s="233" t="s">
        <v>41</v>
      </c>
      <c r="O276" s="90"/>
      <c r="P276" s="234">
        <f>O276*H276</f>
        <v>0</v>
      </c>
      <c r="Q276" s="234">
        <v>0</v>
      </c>
      <c r="R276" s="234">
        <f>Q276*H276</f>
        <v>0</v>
      </c>
      <c r="S276" s="234">
        <v>0</v>
      </c>
      <c r="T276" s="23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6" t="s">
        <v>84</v>
      </c>
      <c r="AT276" s="236" t="s">
        <v>160</v>
      </c>
      <c r="AU276" s="236" t="s">
        <v>84</v>
      </c>
      <c r="AY276" s="16" t="s">
        <v>157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6" t="s">
        <v>84</v>
      </c>
      <c r="BK276" s="237">
        <f>ROUND(I276*H276,2)</f>
        <v>0</v>
      </c>
      <c r="BL276" s="16" t="s">
        <v>84</v>
      </c>
      <c r="BM276" s="236" t="s">
        <v>1408</v>
      </c>
    </row>
    <row r="277" s="2" customFormat="1">
      <c r="A277" s="37"/>
      <c r="B277" s="38"/>
      <c r="C277" s="39"/>
      <c r="D277" s="238" t="s">
        <v>167</v>
      </c>
      <c r="E277" s="39"/>
      <c r="F277" s="239" t="s">
        <v>891</v>
      </c>
      <c r="G277" s="39"/>
      <c r="H277" s="39"/>
      <c r="I277" s="240"/>
      <c r="J277" s="39"/>
      <c r="K277" s="39"/>
      <c r="L277" s="43"/>
      <c r="M277" s="241"/>
      <c r="N277" s="242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167</v>
      </c>
      <c r="AU277" s="16" t="s">
        <v>84</v>
      </c>
    </row>
    <row r="278" s="2" customFormat="1" ht="24.15" customHeight="1">
      <c r="A278" s="37"/>
      <c r="B278" s="38"/>
      <c r="C278" s="225" t="s">
        <v>851</v>
      </c>
      <c r="D278" s="225" t="s">
        <v>160</v>
      </c>
      <c r="E278" s="226" t="s">
        <v>898</v>
      </c>
      <c r="F278" s="227" t="s">
        <v>899</v>
      </c>
      <c r="G278" s="228" t="s">
        <v>176</v>
      </c>
      <c r="H278" s="229">
        <v>18</v>
      </c>
      <c r="I278" s="230"/>
      <c r="J278" s="231">
        <f>ROUND(I278*H278,2)</f>
        <v>0</v>
      </c>
      <c r="K278" s="227" t="s">
        <v>164</v>
      </c>
      <c r="L278" s="43"/>
      <c r="M278" s="232" t="s">
        <v>1</v>
      </c>
      <c r="N278" s="233" t="s">
        <v>41</v>
      </c>
      <c r="O278" s="90"/>
      <c r="P278" s="234">
        <f>O278*H278</f>
        <v>0</v>
      </c>
      <c r="Q278" s="234">
        <v>0</v>
      </c>
      <c r="R278" s="234">
        <f>Q278*H278</f>
        <v>0</v>
      </c>
      <c r="S278" s="234">
        <v>0</v>
      </c>
      <c r="T278" s="235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6" t="s">
        <v>84</v>
      </c>
      <c r="AT278" s="236" t="s">
        <v>160</v>
      </c>
      <c r="AU278" s="236" t="s">
        <v>84</v>
      </c>
      <c r="AY278" s="16" t="s">
        <v>157</v>
      </c>
      <c r="BE278" s="237">
        <f>IF(N278="základní",J278,0)</f>
        <v>0</v>
      </c>
      <c r="BF278" s="237">
        <f>IF(N278="snížená",J278,0)</f>
        <v>0</v>
      </c>
      <c r="BG278" s="237">
        <f>IF(N278="zákl. přenesená",J278,0)</f>
        <v>0</v>
      </c>
      <c r="BH278" s="237">
        <f>IF(N278="sníž. přenesená",J278,0)</f>
        <v>0</v>
      </c>
      <c r="BI278" s="237">
        <f>IF(N278="nulová",J278,0)</f>
        <v>0</v>
      </c>
      <c r="BJ278" s="16" t="s">
        <v>84</v>
      </c>
      <c r="BK278" s="237">
        <f>ROUND(I278*H278,2)</f>
        <v>0</v>
      </c>
      <c r="BL278" s="16" t="s">
        <v>84</v>
      </c>
      <c r="BM278" s="236" t="s">
        <v>1409</v>
      </c>
    </row>
    <row r="279" s="2" customFormat="1">
      <c r="A279" s="37"/>
      <c r="B279" s="38"/>
      <c r="C279" s="39"/>
      <c r="D279" s="238" t="s">
        <v>167</v>
      </c>
      <c r="E279" s="39"/>
      <c r="F279" s="239" t="s">
        <v>901</v>
      </c>
      <c r="G279" s="39"/>
      <c r="H279" s="39"/>
      <c r="I279" s="240"/>
      <c r="J279" s="39"/>
      <c r="K279" s="39"/>
      <c r="L279" s="43"/>
      <c r="M279" s="241"/>
      <c r="N279" s="242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167</v>
      </c>
      <c r="AU279" s="16" t="s">
        <v>84</v>
      </c>
    </row>
    <row r="280" s="2" customFormat="1" ht="21.75" customHeight="1">
      <c r="A280" s="37"/>
      <c r="B280" s="38"/>
      <c r="C280" s="225" t="s">
        <v>855</v>
      </c>
      <c r="D280" s="225" t="s">
        <v>160</v>
      </c>
      <c r="E280" s="226" t="s">
        <v>893</v>
      </c>
      <c r="F280" s="227" t="s">
        <v>894</v>
      </c>
      <c r="G280" s="228" t="s">
        <v>176</v>
      </c>
      <c r="H280" s="229">
        <v>1</v>
      </c>
      <c r="I280" s="230"/>
      <c r="J280" s="231">
        <f>ROUND(I280*H280,2)</f>
        <v>0</v>
      </c>
      <c r="K280" s="227" t="s">
        <v>164</v>
      </c>
      <c r="L280" s="43"/>
      <c r="M280" s="232" t="s">
        <v>1</v>
      </c>
      <c r="N280" s="233" t="s">
        <v>41</v>
      </c>
      <c r="O280" s="90"/>
      <c r="P280" s="234">
        <f>O280*H280</f>
        <v>0</v>
      </c>
      <c r="Q280" s="234">
        <v>0</v>
      </c>
      <c r="R280" s="234">
        <f>Q280*H280</f>
        <v>0</v>
      </c>
      <c r="S280" s="234">
        <v>0</v>
      </c>
      <c r="T280" s="23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6" t="s">
        <v>84</v>
      </c>
      <c r="AT280" s="236" t="s">
        <v>160</v>
      </c>
      <c r="AU280" s="236" t="s">
        <v>84</v>
      </c>
      <c r="AY280" s="16" t="s">
        <v>157</v>
      </c>
      <c r="BE280" s="237">
        <f>IF(N280="základní",J280,0)</f>
        <v>0</v>
      </c>
      <c r="BF280" s="237">
        <f>IF(N280="snížená",J280,0)</f>
        <v>0</v>
      </c>
      <c r="BG280" s="237">
        <f>IF(N280="zákl. přenesená",J280,0)</f>
        <v>0</v>
      </c>
      <c r="BH280" s="237">
        <f>IF(N280="sníž. přenesená",J280,0)</f>
        <v>0</v>
      </c>
      <c r="BI280" s="237">
        <f>IF(N280="nulová",J280,0)</f>
        <v>0</v>
      </c>
      <c r="BJ280" s="16" t="s">
        <v>84</v>
      </c>
      <c r="BK280" s="237">
        <f>ROUND(I280*H280,2)</f>
        <v>0</v>
      </c>
      <c r="BL280" s="16" t="s">
        <v>84</v>
      </c>
      <c r="BM280" s="236" t="s">
        <v>1410</v>
      </c>
    </row>
    <row r="281" s="2" customFormat="1">
      <c r="A281" s="37"/>
      <c r="B281" s="38"/>
      <c r="C281" s="39"/>
      <c r="D281" s="238" t="s">
        <v>167</v>
      </c>
      <c r="E281" s="39"/>
      <c r="F281" s="239" t="s">
        <v>896</v>
      </c>
      <c r="G281" s="39"/>
      <c r="H281" s="39"/>
      <c r="I281" s="240"/>
      <c r="J281" s="39"/>
      <c r="K281" s="39"/>
      <c r="L281" s="43"/>
      <c r="M281" s="241"/>
      <c r="N281" s="242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167</v>
      </c>
      <c r="AU281" s="16" t="s">
        <v>84</v>
      </c>
    </row>
    <row r="282" s="12" customFormat="1" ht="25.92" customHeight="1">
      <c r="A282" s="12"/>
      <c r="B282" s="209"/>
      <c r="C282" s="210"/>
      <c r="D282" s="211" t="s">
        <v>75</v>
      </c>
      <c r="E282" s="212" t="s">
        <v>182</v>
      </c>
      <c r="F282" s="212" t="s">
        <v>183</v>
      </c>
      <c r="G282" s="210"/>
      <c r="H282" s="210"/>
      <c r="I282" s="213"/>
      <c r="J282" s="214">
        <f>BK282</f>
        <v>0</v>
      </c>
      <c r="K282" s="210"/>
      <c r="L282" s="215"/>
      <c r="M282" s="216"/>
      <c r="N282" s="217"/>
      <c r="O282" s="217"/>
      <c r="P282" s="218">
        <f>SUM(P283:P298)</f>
        <v>0</v>
      </c>
      <c r="Q282" s="217"/>
      <c r="R282" s="218">
        <f>SUM(R283:R298)</f>
        <v>0</v>
      </c>
      <c r="S282" s="217"/>
      <c r="T282" s="219">
        <f>SUM(T283:T298)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0" t="s">
        <v>156</v>
      </c>
      <c r="AT282" s="221" t="s">
        <v>75</v>
      </c>
      <c r="AU282" s="221" t="s">
        <v>76</v>
      </c>
      <c r="AY282" s="220" t="s">
        <v>157</v>
      </c>
      <c r="BK282" s="222">
        <f>SUM(BK283:BK298)</f>
        <v>0</v>
      </c>
    </row>
    <row r="283" s="2" customFormat="1" ht="16.5" customHeight="1">
      <c r="A283" s="37"/>
      <c r="B283" s="38"/>
      <c r="C283" s="225" t="s">
        <v>867</v>
      </c>
      <c r="D283" s="225" t="s">
        <v>160</v>
      </c>
      <c r="E283" s="226" t="s">
        <v>940</v>
      </c>
      <c r="F283" s="227" t="s">
        <v>941</v>
      </c>
      <c r="G283" s="228" t="s">
        <v>176</v>
      </c>
      <c r="H283" s="229">
        <v>2</v>
      </c>
      <c r="I283" s="230"/>
      <c r="J283" s="231">
        <f>ROUND(I283*H283,2)</f>
        <v>0</v>
      </c>
      <c r="K283" s="227" t="s">
        <v>164</v>
      </c>
      <c r="L283" s="43"/>
      <c r="M283" s="232" t="s">
        <v>1</v>
      </c>
      <c r="N283" s="233" t="s">
        <v>41</v>
      </c>
      <c r="O283" s="90"/>
      <c r="P283" s="234">
        <f>O283*H283</f>
        <v>0</v>
      </c>
      <c r="Q283" s="234">
        <v>0</v>
      </c>
      <c r="R283" s="234">
        <f>Q283*H283</f>
        <v>0</v>
      </c>
      <c r="S283" s="234">
        <v>0</v>
      </c>
      <c r="T283" s="23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6" t="s">
        <v>84</v>
      </c>
      <c r="AT283" s="236" t="s">
        <v>160</v>
      </c>
      <c r="AU283" s="236" t="s">
        <v>84</v>
      </c>
      <c r="AY283" s="16" t="s">
        <v>157</v>
      </c>
      <c r="BE283" s="237">
        <f>IF(N283="základní",J283,0)</f>
        <v>0</v>
      </c>
      <c r="BF283" s="237">
        <f>IF(N283="snížená",J283,0)</f>
        <v>0</v>
      </c>
      <c r="BG283" s="237">
        <f>IF(N283="zákl. přenesená",J283,0)</f>
        <v>0</v>
      </c>
      <c r="BH283" s="237">
        <f>IF(N283="sníž. přenesená",J283,0)</f>
        <v>0</v>
      </c>
      <c r="BI283" s="237">
        <f>IF(N283="nulová",J283,0)</f>
        <v>0</v>
      </c>
      <c r="BJ283" s="16" t="s">
        <v>84</v>
      </c>
      <c r="BK283" s="237">
        <f>ROUND(I283*H283,2)</f>
        <v>0</v>
      </c>
      <c r="BL283" s="16" t="s">
        <v>84</v>
      </c>
      <c r="BM283" s="236" t="s">
        <v>1411</v>
      </c>
    </row>
    <row r="284" s="2" customFormat="1">
      <c r="A284" s="37"/>
      <c r="B284" s="38"/>
      <c r="C284" s="39"/>
      <c r="D284" s="238" t="s">
        <v>167</v>
      </c>
      <c r="E284" s="39"/>
      <c r="F284" s="239" t="s">
        <v>943</v>
      </c>
      <c r="G284" s="39"/>
      <c r="H284" s="39"/>
      <c r="I284" s="240"/>
      <c r="J284" s="39"/>
      <c r="K284" s="39"/>
      <c r="L284" s="43"/>
      <c r="M284" s="241"/>
      <c r="N284" s="242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167</v>
      </c>
      <c r="AU284" s="16" t="s">
        <v>84</v>
      </c>
    </row>
    <row r="285" s="2" customFormat="1" ht="24.15" customHeight="1">
      <c r="A285" s="37"/>
      <c r="B285" s="38"/>
      <c r="C285" s="225" t="s">
        <v>871</v>
      </c>
      <c r="D285" s="225" t="s">
        <v>160</v>
      </c>
      <c r="E285" s="226" t="s">
        <v>945</v>
      </c>
      <c r="F285" s="227" t="s">
        <v>946</v>
      </c>
      <c r="G285" s="228" t="s">
        <v>176</v>
      </c>
      <c r="H285" s="229">
        <v>1</v>
      </c>
      <c r="I285" s="230"/>
      <c r="J285" s="231">
        <f>ROUND(I285*H285,2)</f>
        <v>0</v>
      </c>
      <c r="K285" s="227" t="s">
        <v>164</v>
      </c>
      <c r="L285" s="43"/>
      <c r="M285" s="232" t="s">
        <v>1</v>
      </c>
      <c r="N285" s="233" t="s">
        <v>41</v>
      </c>
      <c r="O285" s="90"/>
      <c r="P285" s="234">
        <f>O285*H285</f>
        <v>0</v>
      </c>
      <c r="Q285" s="234">
        <v>0</v>
      </c>
      <c r="R285" s="234">
        <f>Q285*H285</f>
        <v>0</v>
      </c>
      <c r="S285" s="234">
        <v>0</v>
      </c>
      <c r="T285" s="235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6" t="s">
        <v>84</v>
      </c>
      <c r="AT285" s="236" t="s">
        <v>160</v>
      </c>
      <c r="AU285" s="236" t="s">
        <v>84</v>
      </c>
      <c r="AY285" s="16" t="s">
        <v>157</v>
      </c>
      <c r="BE285" s="237">
        <f>IF(N285="základní",J285,0)</f>
        <v>0</v>
      </c>
      <c r="BF285" s="237">
        <f>IF(N285="snížená",J285,0)</f>
        <v>0</v>
      </c>
      <c r="BG285" s="237">
        <f>IF(N285="zákl. přenesená",J285,0)</f>
        <v>0</v>
      </c>
      <c r="BH285" s="237">
        <f>IF(N285="sníž. přenesená",J285,0)</f>
        <v>0</v>
      </c>
      <c r="BI285" s="237">
        <f>IF(N285="nulová",J285,0)</f>
        <v>0</v>
      </c>
      <c r="BJ285" s="16" t="s">
        <v>84</v>
      </c>
      <c r="BK285" s="237">
        <f>ROUND(I285*H285,2)</f>
        <v>0</v>
      </c>
      <c r="BL285" s="16" t="s">
        <v>84</v>
      </c>
      <c r="BM285" s="236" t="s">
        <v>1412</v>
      </c>
    </row>
    <row r="286" s="2" customFormat="1">
      <c r="A286" s="37"/>
      <c r="B286" s="38"/>
      <c r="C286" s="39"/>
      <c r="D286" s="238" t="s">
        <v>167</v>
      </c>
      <c r="E286" s="39"/>
      <c r="F286" s="239" t="s">
        <v>948</v>
      </c>
      <c r="G286" s="39"/>
      <c r="H286" s="39"/>
      <c r="I286" s="240"/>
      <c r="J286" s="39"/>
      <c r="K286" s="39"/>
      <c r="L286" s="43"/>
      <c r="M286" s="241"/>
      <c r="N286" s="242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167</v>
      </c>
      <c r="AU286" s="16" t="s">
        <v>84</v>
      </c>
    </row>
    <row r="287" s="2" customFormat="1" ht="24.15" customHeight="1">
      <c r="A287" s="37"/>
      <c r="B287" s="38"/>
      <c r="C287" s="225" t="s">
        <v>875</v>
      </c>
      <c r="D287" s="225" t="s">
        <v>160</v>
      </c>
      <c r="E287" s="226" t="s">
        <v>1264</v>
      </c>
      <c r="F287" s="227" t="s">
        <v>1265</v>
      </c>
      <c r="G287" s="228" t="s">
        <v>176</v>
      </c>
      <c r="H287" s="229">
        <v>1</v>
      </c>
      <c r="I287" s="230"/>
      <c r="J287" s="231">
        <f>ROUND(I287*H287,2)</f>
        <v>0</v>
      </c>
      <c r="K287" s="227" t="s">
        <v>354</v>
      </c>
      <c r="L287" s="43"/>
      <c r="M287" s="232" t="s">
        <v>1</v>
      </c>
      <c r="N287" s="233" t="s">
        <v>41</v>
      </c>
      <c r="O287" s="90"/>
      <c r="P287" s="234">
        <f>O287*H287</f>
        <v>0</v>
      </c>
      <c r="Q287" s="234">
        <v>0</v>
      </c>
      <c r="R287" s="234">
        <f>Q287*H287</f>
        <v>0</v>
      </c>
      <c r="S287" s="234">
        <v>0</v>
      </c>
      <c r="T287" s="23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6" t="s">
        <v>84</v>
      </c>
      <c r="AT287" s="236" t="s">
        <v>160</v>
      </c>
      <c r="AU287" s="236" t="s">
        <v>84</v>
      </c>
      <c r="AY287" s="16" t="s">
        <v>157</v>
      </c>
      <c r="BE287" s="237">
        <f>IF(N287="základní",J287,0)</f>
        <v>0</v>
      </c>
      <c r="BF287" s="237">
        <f>IF(N287="snížená",J287,0)</f>
        <v>0</v>
      </c>
      <c r="BG287" s="237">
        <f>IF(N287="zákl. přenesená",J287,0)</f>
        <v>0</v>
      </c>
      <c r="BH287" s="237">
        <f>IF(N287="sníž. přenesená",J287,0)</f>
        <v>0</v>
      </c>
      <c r="BI287" s="237">
        <f>IF(N287="nulová",J287,0)</f>
        <v>0</v>
      </c>
      <c r="BJ287" s="16" t="s">
        <v>84</v>
      </c>
      <c r="BK287" s="237">
        <f>ROUND(I287*H287,2)</f>
        <v>0</v>
      </c>
      <c r="BL287" s="16" t="s">
        <v>84</v>
      </c>
      <c r="BM287" s="236" t="s">
        <v>1413</v>
      </c>
    </row>
    <row r="288" s="2" customFormat="1">
      <c r="A288" s="37"/>
      <c r="B288" s="38"/>
      <c r="C288" s="39"/>
      <c r="D288" s="238" t="s">
        <v>167</v>
      </c>
      <c r="E288" s="39"/>
      <c r="F288" s="239" t="s">
        <v>1267</v>
      </c>
      <c r="G288" s="39"/>
      <c r="H288" s="39"/>
      <c r="I288" s="240"/>
      <c r="J288" s="39"/>
      <c r="K288" s="39"/>
      <c r="L288" s="43"/>
      <c r="M288" s="241"/>
      <c r="N288" s="242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167</v>
      </c>
      <c r="AU288" s="16" t="s">
        <v>84</v>
      </c>
    </row>
    <row r="289" s="2" customFormat="1" ht="37.8" customHeight="1">
      <c r="A289" s="37"/>
      <c r="B289" s="38"/>
      <c r="C289" s="225" t="s">
        <v>879</v>
      </c>
      <c r="D289" s="225" t="s">
        <v>160</v>
      </c>
      <c r="E289" s="226" t="s">
        <v>1269</v>
      </c>
      <c r="F289" s="227" t="s">
        <v>1270</v>
      </c>
      <c r="G289" s="228" t="s">
        <v>176</v>
      </c>
      <c r="H289" s="229">
        <v>1</v>
      </c>
      <c r="I289" s="230"/>
      <c r="J289" s="231">
        <f>ROUND(I289*H289,2)</f>
        <v>0</v>
      </c>
      <c r="K289" s="227" t="s">
        <v>164</v>
      </c>
      <c r="L289" s="43"/>
      <c r="M289" s="232" t="s">
        <v>1</v>
      </c>
      <c r="N289" s="233" t="s">
        <v>41</v>
      </c>
      <c r="O289" s="90"/>
      <c r="P289" s="234">
        <f>O289*H289</f>
        <v>0</v>
      </c>
      <c r="Q289" s="234">
        <v>0</v>
      </c>
      <c r="R289" s="234">
        <f>Q289*H289</f>
        <v>0</v>
      </c>
      <c r="S289" s="234">
        <v>0</v>
      </c>
      <c r="T289" s="23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6" t="s">
        <v>84</v>
      </c>
      <c r="AT289" s="236" t="s">
        <v>160</v>
      </c>
      <c r="AU289" s="236" t="s">
        <v>84</v>
      </c>
      <c r="AY289" s="16" t="s">
        <v>157</v>
      </c>
      <c r="BE289" s="237">
        <f>IF(N289="základní",J289,0)</f>
        <v>0</v>
      </c>
      <c r="BF289" s="237">
        <f>IF(N289="snížená",J289,0)</f>
        <v>0</v>
      </c>
      <c r="BG289" s="237">
        <f>IF(N289="zákl. přenesená",J289,0)</f>
        <v>0</v>
      </c>
      <c r="BH289" s="237">
        <f>IF(N289="sníž. přenesená",J289,0)</f>
        <v>0</v>
      </c>
      <c r="BI289" s="237">
        <f>IF(N289="nulová",J289,0)</f>
        <v>0</v>
      </c>
      <c r="BJ289" s="16" t="s">
        <v>84</v>
      </c>
      <c r="BK289" s="237">
        <f>ROUND(I289*H289,2)</f>
        <v>0</v>
      </c>
      <c r="BL289" s="16" t="s">
        <v>84</v>
      </c>
      <c r="BM289" s="236" t="s">
        <v>1414</v>
      </c>
    </row>
    <row r="290" s="2" customFormat="1">
      <c r="A290" s="37"/>
      <c r="B290" s="38"/>
      <c r="C290" s="39"/>
      <c r="D290" s="238" t="s">
        <v>167</v>
      </c>
      <c r="E290" s="39"/>
      <c r="F290" s="239" t="s">
        <v>1272</v>
      </c>
      <c r="G290" s="39"/>
      <c r="H290" s="39"/>
      <c r="I290" s="240"/>
      <c r="J290" s="39"/>
      <c r="K290" s="39"/>
      <c r="L290" s="43"/>
      <c r="M290" s="241"/>
      <c r="N290" s="242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167</v>
      </c>
      <c r="AU290" s="16" t="s">
        <v>84</v>
      </c>
    </row>
    <row r="291" s="2" customFormat="1" ht="33" customHeight="1">
      <c r="A291" s="37"/>
      <c r="B291" s="38"/>
      <c r="C291" s="225" t="s">
        <v>883</v>
      </c>
      <c r="D291" s="225" t="s">
        <v>160</v>
      </c>
      <c r="E291" s="226" t="s">
        <v>1274</v>
      </c>
      <c r="F291" s="227" t="s">
        <v>1275</v>
      </c>
      <c r="G291" s="228" t="s">
        <v>176</v>
      </c>
      <c r="H291" s="229">
        <v>1</v>
      </c>
      <c r="I291" s="230"/>
      <c r="J291" s="231">
        <f>ROUND(I291*H291,2)</f>
        <v>0</v>
      </c>
      <c r="K291" s="227" t="s">
        <v>164</v>
      </c>
      <c r="L291" s="43"/>
      <c r="M291" s="232" t="s">
        <v>1</v>
      </c>
      <c r="N291" s="233" t="s">
        <v>41</v>
      </c>
      <c r="O291" s="90"/>
      <c r="P291" s="234">
        <f>O291*H291</f>
        <v>0</v>
      </c>
      <c r="Q291" s="234">
        <v>0</v>
      </c>
      <c r="R291" s="234">
        <f>Q291*H291</f>
        <v>0</v>
      </c>
      <c r="S291" s="234">
        <v>0</v>
      </c>
      <c r="T291" s="235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6" t="s">
        <v>84</v>
      </c>
      <c r="AT291" s="236" t="s">
        <v>160</v>
      </c>
      <c r="AU291" s="236" t="s">
        <v>84</v>
      </c>
      <c r="AY291" s="16" t="s">
        <v>157</v>
      </c>
      <c r="BE291" s="237">
        <f>IF(N291="základní",J291,0)</f>
        <v>0</v>
      </c>
      <c r="BF291" s="237">
        <f>IF(N291="snížená",J291,0)</f>
        <v>0</v>
      </c>
      <c r="BG291" s="237">
        <f>IF(N291="zákl. přenesená",J291,0)</f>
        <v>0</v>
      </c>
      <c r="BH291" s="237">
        <f>IF(N291="sníž. přenesená",J291,0)</f>
        <v>0</v>
      </c>
      <c r="BI291" s="237">
        <f>IF(N291="nulová",J291,0)</f>
        <v>0</v>
      </c>
      <c r="BJ291" s="16" t="s">
        <v>84</v>
      </c>
      <c r="BK291" s="237">
        <f>ROUND(I291*H291,2)</f>
        <v>0</v>
      </c>
      <c r="BL291" s="16" t="s">
        <v>84</v>
      </c>
      <c r="BM291" s="236" t="s">
        <v>1415</v>
      </c>
    </row>
    <row r="292" s="2" customFormat="1">
      <c r="A292" s="37"/>
      <c r="B292" s="38"/>
      <c r="C292" s="39"/>
      <c r="D292" s="238" t="s">
        <v>167</v>
      </c>
      <c r="E292" s="39"/>
      <c r="F292" s="239" t="s">
        <v>1277</v>
      </c>
      <c r="G292" s="39"/>
      <c r="H292" s="39"/>
      <c r="I292" s="240"/>
      <c r="J292" s="39"/>
      <c r="K292" s="39"/>
      <c r="L292" s="43"/>
      <c r="M292" s="241"/>
      <c r="N292" s="242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167</v>
      </c>
      <c r="AU292" s="16" t="s">
        <v>84</v>
      </c>
    </row>
    <row r="293" s="2" customFormat="1" ht="24.15" customHeight="1">
      <c r="A293" s="37"/>
      <c r="B293" s="38"/>
      <c r="C293" s="225" t="s">
        <v>887</v>
      </c>
      <c r="D293" s="225" t="s">
        <v>160</v>
      </c>
      <c r="E293" s="226" t="s">
        <v>1279</v>
      </c>
      <c r="F293" s="227" t="s">
        <v>1280</v>
      </c>
      <c r="G293" s="228" t="s">
        <v>176</v>
      </c>
      <c r="H293" s="229">
        <v>1</v>
      </c>
      <c r="I293" s="230"/>
      <c r="J293" s="231">
        <f>ROUND(I293*H293,2)</f>
        <v>0</v>
      </c>
      <c r="K293" s="227" t="s">
        <v>164</v>
      </c>
      <c r="L293" s="43"/>
      <c r="M293" s="232" t="s">
        <v>1</v>
      </c>
      <c r="N293" s="233" t="s">
        <v>41</v>
      </c>
      <c r="O293" s="90"/>
      <c r="P293" s="234">
        <f>O293*H293</f>
        <v>0</v>
      </c>
      <c r="Q293" s="234">
        <v>0</v>
      </c>
      <c r="R293" s="234">
        <f>Q293*H293</f>
        <v>0</v>
      </c>
      <c r="S293" s="234">
        <v>0</v>
      </c>
      <c r="T293" s="23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6" t="s">
        <v>84</v>
      </c>
      <c r="AT293" s="236" t="s">
        <v>160</v>
      </c>
      <c r="AU293" s="236" t="s">
        <v>84</v>
      </c>
      <c r="AY293" s="16" t="s">
        <v>157</v>
      </c>
      <c r="BE293" s="237">
        <f>IF(N293="základní",J293,0)</f>
        <v>0</v>
      </c>
      <c r="BF293" s="237">
        <f>IF(N293="snížená",J293,0)</f>
        <v>0</v>
      </c>
      <c r="BG293" s="237">
        <f>IF(N293="zákl. přenesená",J293,0)</f>
        <v>0</v>
      </c>
      <c r="BH293" s="237">
        <f>IF(N293="sníž. přenesená",J293,0)</f>
        <v>0</v>
      </c>
      <c r="BI293" s="237">
        <f>IF(N293="nulová",J293,0)</f>
        <v>0</v>
      </c>
      <c r="BJ293" s="16" t="s">
        <v>84</v>
      </c>
      <c r="BK293" s="237">
        <f>ROUND(I293*H293,2)</f>
        <v>0</v>
      </c>
      <c r="BL293" s="16" t="s">
        <v>84</v>
      </c>
      <c r="BM293" s="236" t="s">
        <v>1416</v>
      </c>
    </row>
    <row r="294" s="2" customFormat="1">
      <c r="A294" s="37"/>
      <c r="B294" s="38"/>
      <c r="C294" s="39"/>
      <c r="D294" s="238" t="s">
        <v>167</v>
      </c>
      <c r="E294" s="39"/>
      <c r="F294" s="239" t="s">
        <v>1282</v>
      </c>
      <c r="G294" s="39"/>
      <c r="H294" s="39"/>
      <c r="I294" s="240"/>
      <c r="J294" s="39"/>
      <c r="K294" s="39"/>
      <c r="L294" s="43"/>
      <c r="M294" s="241"/>
      <c r="N294" s="242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167</v>
      </c>
      <c r="AU294" s="16" t="s">
        <v>84</v>
      </c>
    </row>
    <row r="295" s="2" customFormat="1" ht="16.5" customHeight="1">
      <c r="A295" s="37"/>
      <c r="B295" s="38"/>
      <c r="C295" s="225" t="s">
        <v>892</v>
      </c>
      <c r="D295" s="225" t="s">
        <v>160</v>
      </c>
      <c r="E295" s="226" t="s">
        <v>970</v>
      </c>
      <c r="F295" s="227" t="s">
        <v>971</v>
      </c>
      <c r="G295" s="228" t="s">
        <v>176</v>
      </c>
      <c r="H295" s="229">
        <v>1</v>
      </c>
      <c r="I295" s="230"/>
      <c r="J295" s="231">
        <f>ROUND(I295*H295,2)</f>
        <v>0</v>
      </c>
      <c r="K295" s="227" t="s">
        <v>164</v>
      </c>
      <c r="L295" s="43"/>
      <c r="M295" s="232" t="s">
        <v>1</v>
      </c>
      <c r="N295" s="233" t="s">
        <v>41</v>
      </c>
      <c r="O295" s="90"/>
      <c r="P295" s="234">
        <f>O295*H295</f>
        <v>0</v>
      </c>
      <c r="Q295" s="234">
        <v>0</v>
      </c>
      <c r="R295" s="234">
        <f>Q295*H295</f>
        <v>0</v>
      </c>
      <c r="S295" s="234">
        <v>0</v>
      </c>
      <c r="T295" s="235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6" t="s">
        <v>84</v>
      </c>
      <c r="AT295" s="236" t="s">
        <v>160</v>
      </c>
      <c r="AU295" s="236" t="s">
        <v>84</v>
      </c>
      <c r="AY295" s="16" t="s">
        <v>157</v>
      </c>
      <c r="BE295" s="237">
        <f>IF(N295="základní",J295,0)</f>
        <v>0</v>
      </c>
      <c r="BF295" s="237">
        <f>IF(N295="snížená",J295,0)</f>
        <v>0</v>
      </c>
      <c r="BG295" s="237">
        <f>IF(N295="zákl. přenesená",J295,0)</f>
        <v>0</v>
      </c>
      <c r="BH295" s="237">
        <f>IF(N295="sníž. přenesená",J295,0)</f>
        <v>0</v>
      </c>
      <c r="BI295" s="237">
        <f>IF(N295="nulová",J295,0)</f>
        <v>0</v>
      </c>
      <c r="BJ295" s="16" t="s">
        <v>84</v>
      </c>
      <c r="BK295" s="237">
        <f>ROUND(I295*H295,2)</f>
        <v>0</v>
      </c>
      <c r="BL295" s="16" t="s">
        <v>84</v>
      </c>
      <c r="BM295" s="236" t="s">
        <v>1417</v>
      </c>
    </row>
    <row r="296" s="2" customFormat="1">
      <c r="A296" s="37"/>
      <c r="B296" s="38"/>
      <c r="C296" s="39"/>
      <c r="D296" s="238" t="s">
        <v>167</v>
      </c>
      <c r="E296" s="39"/>
      <c r="F296" s="239" t="s">
        <v>973</v>
      </c>
      <c r="G296" s="39"/>
      <c r="H296" s="39"/>
      <c r="I296" s="240"/>
      <c r="J296" s="39"/>
      <c r="K296" s="39"/>
      <c r="L296" s="43"/>
      <c r="M296" s="241"/>
      <c r="N296" s="242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167</v>
      </c>
      <c r="AU296" s="16" t="s">
        <v>84</v>
      </c>
    </row>
    <row r="297" s="2" customFormat="1" ht="24.15" customHeight="1">
      <c r="A297" s="37"/>
      <c r="B297" s="38"/>
      <c r="C297" s="225" t="s">
        <v>897</v>
      </c>
      <c r="D297" s="225" t="s">
        <v>160</v>
      </c>
      <c r="E297" s="226" t="s">
        <v>975</v>
      </c>
      <c r="F297" s="227" t="s">
        <v>976</v>
      </c>
      <c r="G297" s="228" t="s">
        <v>307</v>
      </c>
      <c r="H297" s="229">
        <v>8</v>
      </c>
      <c r="I297" s="230"/>
      <c r="J297" s="231">
        <f>ROUND(I297*H297,2)</f>
        <v>0</v>
      </c>
      <c r="K297" s="227" t="s">
        <v>164</v>
      </c>
      <c r="L297" s="43"/>
      <c r="M297" s="232" t="s">
        <v>1</v>
      </c>
      <c r="N297" s="233" t="s">
        <v>41</v>
      </c>
      <c r="O297" s="90"/>
      <c r="P297" s="234">
        <f>O297*H297</f>
        <v>0</v>
      </c>
      <c r="Q297" s="234">
        <v>0</v>
      </c>
      <c r="R297" s="234">
        <f>Q297*H297</f>
        <v>0</v>
      </c>
      <c r="S297" s="234">
        <v>0</v>
      </c>
      <c r="T297" s="23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6" t="s">
        <v>84</v>
      </c>
      <c r="AT297" s="236" t="s">
        <v>160</v>
      </c>
      <c r="AU297" s="236" t="s">
        <v>84</v>
      </c>
      <c r="AY297" s="16" t="s">
        <v>157</v>
      </c>
      <c r="BE297" s="237">
        <f>IF(N297="základní",J297,0)</f>
        <v>0</v>
      </c>
      <c r="BF297" s="237">
        <f>IF(N297="snížená",J297,0)</f>
        <v>0</v>
      </c>
      <c r="BG297" s="237">
        <f>IF(N297="zákl. přenesená",J297,0)</f>
        <v>0</v>
      </c>
      <c r="BH297" s="237">
        <f>IF(N297="sníž. přenesená",J297,0)</f>
        <v>0</v>
      </c>
      <c r="BI297" s="237">
        <f>IF(N297="nulová",J297,0)</f>
        <v>0</v>
      </c>
      <c r="BJ297" s="16" t="s">
        <v>84</v>
      </c>
      <c r="BK297" s="237">
        <f>ROUND(I297*H297,2)</f>
        <v>0</v>
      </c>
      <c r="BL297" s="16" t="s">
        <v>84</v>
      </c>
      <c r="BM297" s="236" t="s">
        <v>1418</v>
      </c>
    </row>
    <row r="298" s="2" customFormat="1">
      <c r="A298" s="37"/>
      <c r="B298" s="38"/>
      <c r="C298" s="39"/>
      <c r="D298" s="238" t="s">
        <v>167</v>
      </c>
      <c r="E298" s="39"/>
      <c r="F298" s="239" t="s">
        <v>976</v>
      </c>
      <c r="G298" s="39"/>
      <c r="H298" s="39"/>
      <c r="I298" s="240"/>
      <c r="J298" s="39"/>
      <c r="K298" s="39"/>
      <c r="L298" s="43"/>
      <c r="M298" s="253"/>
      <c r="N298" s="254"/>
      <c r="O298" s="255"/>
      <c r="P298" s="255"/>
      <c r="Q298" s="255"/>
      <c r="R298" s="255"/>
      <c r="S298" s="255"/>
      <c r="T298" s="256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167</v>
      </c>
      <c r="AU298" s="16" t="s">
        <v>84</v>
      </c>
    </row>
    <row r="299" s="2" customFormat="1" ht="6.96" customHeight="1">
      <c r="A299" s="37"/>
      <c r="B299" s="65"/>
      <c r="C299" s="66"/>
      <c r="D299" s="66"/>
      <c r="E299" s="66"/>
      <c r="F299" s="66"/>
      <c r="G299" s="66"/>
      <c r="H299" s="66"/>
      <c r="I299" s="66"/>
      <c r="J299" s="66"/>
      <c r="K299" s="66"/>
      <c r="L299" s="43"/>
      <c r="M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</row>
  </sheetData>
  <sheetProtection sheet="1" autoFilter="0" formatColumns="0" formatRows="0" objects="1" scenarios="1" spinCount="100000" saltValue="lu6MGxlhcf5mlLDdI1U3BmTSlCVvDoPcN2ntWt0N4kSZ1Z3tjwx/1aaESurT9Gve3WIhQ57YbHP7f1gnIQY0dQ==" hashValue="LohA5sDWFt8m3xsCCfUul37r9VFvGsiBWjCgdUafZ7QGsGdf7wqTVomXYXE8REYe/BD2UdQpDpuGWyjNfGw+2Q==" algorithmName="SHA-512" password="CC35"/>
  <autoFilter ref="C125:K2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1" customFormat="1" ht="12" customHeight="1">
      <c r="B8" s="19"/>
      <c r="D8" s="149" t="s">
        <v>129</v>
      </c>
      <c r="L8" s="19"/>
    </row>
    <row r="9" s="2" customFormat="1" ht="16.5" customHeight="1">
      <c r="A9" s="37"/>
      <c r="B9" s="43"/>
      <c r="C9" s="37"/>
      <c r="D9" s="37"/>
      <c r="E9" s="150" t="s">
        <v>1321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566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1419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568</v>
      </c>
      <c r="G14" s="37"/>
      <c r="H14" s="37"/>
      <c r="I14" s="149" t="s">
        <v>22</v>
      </c>
      <c r="J14" s="152" t="str">
        <f>'Rekapitulace stavby'!AN8</f>
        <v>15. 12. 2022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1323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ROUND((SUM(BE124:BE142)),  2)</f>
        <v>0</v>
      </c>
      <c r="G35" s="37"/>
      <c r="H35" s="37"/>
      <c r="I35" s="163">
        <v>0.20999999999999999</v>
      </c>
      <c r="J35" s="162">
        <f>ROUND(((SUM(BE124:BE142))*I35),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ROUND((SUM(BF124:BF142)),  2)</f>
        <v>0</v>
      </c>
      <c r="G36" s="37"/>
      <c r="H36" s="37"/>
      <c r="I36" s="163">
        <v>0.14999999999999999</v>
      </c>
      <c r="J36" s="162">
        <f>ROUND(((SUM(BF124:BF142))*I36),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ROUND((SUM(BG124:BG142)),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ROUND((SUM(BH124:BH142)),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ROUND((SUM(BI124:BI142)),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1321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PS03-02 - Zemní práce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dle PS</v>
      </c>
      <c r="G91" s="39"/>
      <c r="H91" s="39"/>
      <c r="I91" s="31" t="s">
        <v>22</v>
      </c>
      <c r="J91" s="78" t="str">
        <f>IF(J14="","",J14)</f>
        <v>15. 12. 2022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 státní organizace</v>
      </c>
      <c r="G93" s="39"/>
      <c r="H93" s="39"/>
      <c r="I93" s="31" t="s">
        <v>30</v>
      </c>
      <c r="J93" s="35" t="str">
        <f>E23</f>
        <v>SB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Tomáš Brhel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134</v>
      </c>
      <c r="D96" s="184"/>
      <c r="E96" s="184"/>
      <c r="F96" s="184"/>
      <c r="G96" s="184"/>
      <c r="H96" s="184"/>
      <c r="I96" s="184"/>
      <c r="J96" s="185" t="s">
        <v>135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136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137</v>
      </c>
    </row>
    <row r="99" s="9" customFormat="1" ht="24.96" customHeight="1">
      <c r="A99" s="9"/>
      <c r="B99" s="187"/>
      <c r="C99" s="188"/>
      <c r="D99" s="189" t="s">
        <v>456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457</v>
      </c>
      <c r="E100" s="195"/>
      <c r="F100" s="195"/>
      <c r="G100" s="195"/>
      <c r="H100" s="195"/>
      <c r="I100" s="195"/>
      <c r="J100" s="196">
        <f>J126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979</v>
      </c>
      <c r="E101" s="190"/>
      <c r="F101" s="190"/>
      <c r="G101" s="190"/>
      <c r="H101" s="190"/>
      <c r="I101" s="190"/>
      <c r="J101" s="191">
        <f>J129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348</v>
      </c>
      <c r="E102" s="195"/>
      <c r="F102" s="195"/>
      <c r="G102" s="195"/>
      <c r="H102" s="195"/>
      <c r="I102" s="195"/>
      <c r="J102" s="196">
        <f>J130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Oprava PZS na trati Valašské Meziříčí - Kojetín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129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1321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566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PS03-02 - Zemní práce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>dle PS</v>
      </c>
      <c r="G118" s="39"/>
      <c r="H118" s="39"/>
      <c r="I118" s="31" t="s">
        <v>22</v>
      </c>
      <c r="J118" s="78" t="str">
        <f>IF(J14="","",J14)</f>
        <v>15. 12. 2022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>Správa železnic, státní organizace</v>
      </c>
      <c r="G120" s="39"/>
      <c r="H120" s="39"/>
      <c r="I120" s="31" t="s">
        <v>30</v>
      </c>
      <c r="J120" s="35" t="str">
        <f>E23</f>
        <v>SB projekt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IF(E20="","",E20)</f>
        <v>Vyplň údaj</v>
      </c>
      <c r="G121" s="39"/>
      <c r="H121" s="39"/>
      <c r="I121" s="31" t="s">
        <v>33</v>
      </c>
      <c r="J121" s="35" t="str">
        <f>E26</f>
        <v>Tomáš Brhel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142</v>
      </c>
      <c r="D123" s="201" t="s">
        <v>61</v>
      </c>
      <c r="E123" s="201" t="s">
        <v>57</v>
      </c>
      <c r="F123" s="201" t="s">
        <v>58</v>
      </c>
      <c r="G123" s="201" t="s">
        <v>143</v>
      </c>
      <c r="H123" s="201" t="s">
        <v>144</v>
      </c>
      <c r="I123" s="201" t="s">
        <v>145</v>
      </c>
      <c r="J123" s="201" t="s">
        <v>135</v>
      </c>
      <c r="K123" s="202" t="s">
        <v>146</v>
      </c>
      <c r="L123" s="203"/>
      <c r="M123" s="99" t="s">
        <v>1</v>
      </c>
      <c r="N123" s="100" t="s">
        <v>40</v>
      </c>
      <c r="O123" s="100" t="s">
        <v>147</v>
      </c>
      <c r="P123" s="100" t="s">
        <v>148</v>
      </c>
      <c r="Q123" s="100" t="s">
        <v>149</v>
      </c>
      <c r="R123" s="100" t="s">
        <v>150</v>
      </c>
      <c r="S123" s="100" t="s">
        <v>151</v>
      </c>
      <c r="T123" s="101" t="s">
        <v>152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153</v>
      </c>
      <c r="D124" s="39"/>
      <c r="E124" s="39"/>
      <c r="F124" s="39"/>
      <c r="G124" s="39"/>
      <c r="H124" s="39"/>
      <c r="I124" s="39"/>
      <c r="J124" s="204">
        <f>BK124</f>
        <v>0</v>
      </c>
      <c r="K124" s="39"/>
      <c r="L124" s="43"/>
      <c r="M124" s="102"/>
      <c r="N124" s="205"/>
      <c r="O124" s="103"/>
      <c r="P124" s="206">
        <f>P125+P129</f>
        <v>0</v>
      </c>
      <c r="Q124" s="103"/>
      <c r="R124" s="206">
        <f>R125+R129</f>
        <v>0.083239999999999995</v>
      </c>
      <c r="S124" s="103"/>
      <c r="T124" s="207">
        <f>T125+T129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137</v>
      </c>
      <c r="BK124" s="208">
        <f>BK125+BK129</f>
        <v>0</v>
      </c>
    </row>
    <row r="125" s="12" customFormat="1" ht="25.92" customHeight="1">
      <c r="A125" s="12"/>
      <c r="B125" s="209"/>
      <c r="C125" s="210"/>
      <c r="D125" s="211" t="s">
        <v>75</v>
      </c>
      <c r="E125" s="212" t="s">
        <v>406</v>
      </c>
      <c r="F125" s="212" t="s">
        <v>460</v>
      </c>
      <c r="G125" s="210"/>
      <c r="H125" s="210"/>
      <c r="I125" s="213"/>
      <c r="J125" s="214">
        <f>BK125</f>
        <v>0</v>
      </c>
      <c r="K125" s="210"/>
      <c r="L125" s="215"/>
      <c r="M125" s="216"/>
      <c r="N125" s="217"/>
      <c r="O125" s="217"/>
      <c r="P125" s="218">
        <f>P126</f>
        <v>0</v>
      </c>
      <c r="Q125" s="217"/>
      <c r="R125" s="218">
        <f>R126</f>
        <v>0.082799999999999999</v>
      </c>
      <c r="S125" s="217"/>
      <c r="T125" s="21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84</v>
      </c>
      <c r="AT125" s="221" t="s">
        <v>75</v>
      </c>
      <c r="AU125" s="221" t="s">
        <v>76</v>
      </c>
      <c r="AY125" s="220" t="s">
        <v>157</v>
      </c>
      <c r="BK125" s="222">
        <f>BK126</f>
        <v>0</v>
      </c>
    </row>
    <row r="126" s="12" customFormat="1" ht="22.8" customHeight="1">
      <c r="A126" s="12"/>
      <c r="B126" s="209"/>
      <c r="C126" s="210"/>
      <c r="D126" s="211" t="s">
        <v>75</v>
      </c>
      <c r="E126" s="223" t="s">
        <v>84</v>
      </c>
      <c r="F126" s="223" t="s">
        <v>88</v>
      </c>
      <c r="G126" s="210"/>
      <c r="H126" s="210"/>
      <c r="I126" s="213"/>
      <c r="J126" s="224">
        <f>BK126</f>
        <v>0</v>
      </c>
      <c r="K126" s="210"/>
      <c r="L126" s="215"/>
      <c r="M126" s="216"/>
      <c r="N126" s="217"/>
      <c r="O126" s="217"/>
      <c r="P126" s="218">
        <f>SUM(P127:P128)</f>
        <v>0</v>
      </c>
      <c r="Q126" s="217"/>
      <c r="R126" s="218">
        <f>SUM(R127:R128)</f>
        <v>0.082799999999999999</v>
      </c>
      <c r="S126" s="217"/>
      <c r="T126" s="21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84</v>
      </c>
      <c r="AT126" s="221" t="s">
        <v>75</v>
      </c>
      <c r="AU126" s="221" t="s">
        <v>84</v>
      </c>
      <c r="AY126" s="220" t="s">
        <v>157</v>
      </c>
      <c r="BK126" s="222">
        <f>SUM(BK127:BK128)</f>
        <v>0</v>
      </c>
    </row>
    <row r="127" s="2" customFormat="1" ht="44.25" customHeight="1">
      <c r="A127" s="37"/>
      <c r="B127" s="38"/>
      <c r="C127" s="225" t="s">
        <v>84</v>
      </c>
      <c r="D127" s="225" t="s">
        <v>160</v>
      </c>
      <c r="E127" s="226" t="s">
        <v>428</v>
      </c>
      <c r="F127" s="227" t="s">
        <v>980</v>
      </c>
      <c r="G127" s="228" t="s">
        <v>163</v>
      </c>
      <c r="H127" s="229">
        <v>23</v>
      </c>
      <c r="I127" s="230"/>
      <c r="J127" s="231">
        <f>ROUND(I127*H127,2)</f>
        <v>0</v>
      </c>
      <c r="K127" s="227" t="s">
        <v>354</v>
      </c>
      <c r="L127" s="43"/>
      <c r="M127" s="232" t="s">
        <v>1</v>
      </c>
      <c r="N127" s="233" t="s">
        <v>41</v>
      </c>
      <c r="O127" s="90"/>
      <c r="P127" s="234">
        <f>O127*H127</f>
        <v>0</v>
      </c>
      <c r="Q127" s="234">
        <v>0.0035999999999999999</v>
      </c>
      <c r="R127" s="234">
        <f>Q127*H127</f>
        <v>0.082799999999999999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84</v>
      </c>
      <c r="AT127" s="236" t="s">
        <v>160</v>
      </c>
      <c r="AU127" s="236" t="s">
        <v>86</v>
      </c>
      <c r="AY127" s="16" t="s">
        <v>157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84</v>
      </c>
      <c r="BK127" s="237">
        <f>ROUND(I127*H127,2)</f>
        <v>0</v>
      </c>
      <c r="BL127" s="16" t="s">
        <v>84</v>
      </c>
      <c r="BM127" s="236" t="s">
        <v>1420</v>
      </c>
    </row>
    <row r="128" s="2" customFormat="1">
      <c r="A128" s="37"/>
      <c r="B128" s="38"/>
      <c r="C128" s="39"/>
      <c r="D128" s="238" t="s">
        <v>167</v>
      </c>
      <c r="E128" s="39"/>
      <c r="F128" s="239" t="s">
        <v>982</v>
      </c>
      <c r="G128" s="39"/>
      <c r="H128" s="39"/>
      <c r="I128" s="240"/>
      <c r="J128" s="39"/>
      <c r="K128" s="39"/>
      <c r="L128" s="43"/>
      <c r="M128" s="241"/>
      <c r="N128" s="24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167</v>
      </c>
      <c r="AU128" s="16" t="s">
        <v>86</v>
      </c>
    </row>
    <row r="129" s="12" customFormat="1" ht="25.92" customHeight="1">
      <c r="A129" s="12"/>
      <c r="B129" s="209"/>
      <c r="C129" s="210"/>
      <c r="D129" s="211" t="s">
        <v>75</v>
      </c>
      <c r="E129" s="212" t="s">
        <v>169</v>
      </c>
      <c r="F129" s="212" t="s">
        <v>983</v>
      </c>
      <c r="G129" s="210"/>
      <c r="H129" s="210"/>
      <c r="I129" s="213"/>
      <c r="J129" s="214">
        <f>BK129</f>
        <v>0</v>
      </c>
      <c r="K129" s="210"/>
      <c r="L129" s="215"/>
      <c r="M129" s="216"/>
      <c r="N129" s="217"/>
      <c r="O129" s="217"/>
      <c r="P129" s="218">
        <f>P130</f>
        <v>0</v>
      </c>
      <c r="Q129" s="217"/>
      <c r="R129" s="218">
        <f>R130</f>
        <v>0.00044000000000000007</v>
      </c>
      <c r="S129" s="217"/>
      <c r="T129" s="219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173</v>
      </c>
      <c r="AT129" s="221" t="s">
        <v>75</v>
      </c>
      <c r="AU129" s="221" t="s">
        <v>76</v>
      </c>
      <c r="AY129" s="220" t="s">
        <v>157</v>
      </c>
      <c r="BK129" s="222">
        <f>BK130</f>
        <v>0</v>
      </c>
    </row>
    <row r="130" s="12" customFormat="1" ht="22.8" customHeight="1">
      <c r="A130" s="12"/>
      <c r="B130" s="209"/>
      <c r="C130" s="210"/>
      <c r="D130" s="211" t="s">
        <v>75</v>
      </c>
      <c r="E130" s="223" t="s">
        <v>361</v>
      </c>
      <c r="F130" s="223" t="s">
        <v>362</v>
      </c>
      <c r="G130" s="210"/>
      <c r="H130" s="210"/>
      <c r="I130" s="213"/>
      <c r="J130" s="224">
        <f>BK130</f>
        <v>0</v>
      </c>
      <c r="K130" s="210"/>
      <c r="L130" s="215"/>
      <c r="M130" s="216"/>
      <c r="N130" s="217"/>
      <c r="O130" s="217"/>
      <c r="P130" s="218">
        <f>SUM(P131:P142)</f>
        <v>0</v>
      </c>
      <c r="Q130" s="217"/>
      <c r="R130" s="218">
        <f>SUM(R131:R142)</f>
        <v>0.00044000000000000007</v>
      </c>
      <c r="S130" s="217"/>
      <c r="T130" s="219">
        <f>SUM(T131:T142)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173</v>
      </c>
      <c r="AT130" s="221" t="s">
        <v>75</v>
      </c>
      <c r="AU130" s="221" t="s">
        <v>84</v>
      </c>
      <c r="AY130" s="220" t="s">
        <v>157</v>
      </c>
      <c r="BK130" s="222">
        <f>SUM(BK131:BK142)</f>
        <v>0</v>
      </c>
    </row>
    <row r="131" s="2" customFormat="1" ht="24.15" customHeight="1">
      <c r="A131" s="37"/>
      <c r="B131" s="38"/>
      <c r="C131" s="225" t="s">
        <v>86</v>
      </c>
      <c r="D131" s="225" t="s">
        <v>160</v>
      </c>
      <c r="E131" s="226" t="s">
        <v>984</v>
      </c>
      <c r="F131" s="227" t="s">
        <v>985</v>
      </c>
      <c r="G131" s="228" t="s">
        <v>986</v>
      </c>
      <c r="H131" s="229">
        <v>0.050000000000000003</v>
      </c>
      <c r="I131" s="230"/>
      <c r="J131" s="231">
        <f>ROUND(I131*H131,2)</f>
        <v>0</v>
      </c>
      <c r="K131" s="227" t="s">
        <v>354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0.0088000000000000005</v>
      </c>
      <c r="R131" s="234">
        <f>Q131*H131</f>
        <v>0.00044000000000000007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187</v>
      </c>
      <c r="AT131" s="236" t="s">
        <v>160</v>
      </c>
      <c r="AU131" s="236" t="s">
        <v>86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187</v>
      </c>
      <c r="BM131" s="236" t="s">
        <v>1421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988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86</v>
      </c>
    </row>
    <row r="133" s="2" customFormat="1" ht="24.15" customHeight="1">
      <c r="A133" s="37"/>
      <c r="B133" s="38"/>
      <c r="C133" s="225" t="s">
        <v>173</v>
      </c>
      <c r="D133" s="225" t="s">
        <v>160</v>
      </c>
      <c r="E133" s="226" t="s">
        <v>989</v>
      </c>
      <c r="F133" s="227" t="s">
        <v>990</v>
      </c>
      <c r="G133" s="228" t="s">
        <v>438</v>
      </c>
      <c r="H133" s="229">
        <v>3</v>
      </c>
      <c r="I133" s="230"/>
      <c r="J133" s="231">
        <f>ROUND(I133*H133,2)</f>
        <v>0</v>
      </c>
      <c r="K133" s="227" t="s">
        <v>354</v>
      </c>
      <c r="L133" s="43"/>
      <c r="M133" s="232" t="s">
        <v>1</v>
      </c>
      <c r="N133" s="233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187</v>
      </c>
      <c r="AT133" s="236" t="s">
        <v>160</v>
      </c>
      <c r="AU133" s="236" t="s">
        <v>86</v>
      </c>
      <c r="AY133" s="16" t="s">
        <v>157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84</v>
      </c>
      <c r="BK133" s="237">
        <f>ROUND(I133*H133,2)</f>
        <v>0</v>
      </c>
      <c r="BL133" s="16" t="s">
        <v>187</v>
      </c>
      <c r="BM133" s="236" t="s">
        <v>1422</v>
      </c>
    </row>
    <row r="134" s="2" customFormat="1">
      <c r="A134" s="37"/>
      <c r="B134" s="38"/>
      <c r="C134" s="39"/>
      <c r="D134" s="238" t="s">
        <v>167</v>
      </c>
      <c r="E134" s="39"/>
      <c r="F134" s="239" t="s">
        <v>992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86</v>
      </c>
    </row>
    <row r="135" s="2" customFormat="1" ht="24.15" customHeight="1">
      <c r="A135" s="37"/>
      <c r="B135" s="38"/>
      <c r="C135" s="225" t="s">
        <v>156</v>
      </c>
      <c r="D135" s="225" t="s">
        <v>160</v>
      </c>
      <c r="E135" s="226" t="s">
        <v>993</v>
      </c>
      <c r="F135" s="227" t="s">
        <v>994</v>
      </c>
      <c r="G135" s="228" t="s">
        <v>163</v>
      </c>
      <c r="H135" s="229">
        <v>55</v>
      </c>
      <c r="I135" s="230"/>
      <c r="J135" s="231">
        <f>ROUND(I135*H135,2)</f>
        <v>0</v>
      </c>
      <c r="K135" s="227" t="s">
        <v>354</v>
      </c>
      <c r="L135" s="43"/>
      <c r="M135" s="232" t="s">
        <v>1</v>
      </c>
      <c r="N135" s="233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84</v>
      </c>
      <c r="AT135" s="236" t="s">
        <v>160</v>
      </c>
      <c r="AU135" s="236" t="s">
        <v>86</v>
      </c>
      <c r="AY135" s="16" t="s">
        <v>157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84</v>
      </c>
      <c r="BK135" s="237">
        <f>ROUND(I135*H135,2)</f>
        <v>0</v>
      </c>
      <c r="BL135" s="16" t="s">
        <v>84</v>
      </c>
      <c r="BM135" s="236" t="s">
        <v>1423</v>
      </c>
    </row>
    <row r="136" s="2" customFormat="1">
      <c r="A136" s="37"/>
      <c r="B136" s="38"/>
      <c r="C136" s="39"/>
      <c r="D136" s="238" t="s">
        <v>167</v>
      </c>
      <c r="E136" s="39"/>
      <c r="F136" s="239" t="s">
        <v>996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86</v>
      </c>
    </row>
    <row r="137" s="2" customFormat="1" ht="24.15" customHeight="1">
      <c r="A137" s="37"/>
      <c r="B137" s="38"/>
      <c r="C137" s="225" t="s">
        <v>184</v>
      </c>
      <c r="D137" s="225" t="s">
        <v>160</v>
      </c>
      <c r="E137" s="226" t="s">
        <v>997</v>
      </c>
      <c r="F137" s="227" t="s">
        <v>998</v>
      </c>
      <c r="G137" s="228" t="s">
        <v>438</v>
      </c>
      <c r="H137" s="229">
        <v>4</v>
      </c>
      <c r="I137" s="230"/>
      <c r="J137" s="231">
        <f>ROUND(I137*H137,2)</f>
        <v>0</v>
      </c>
      <c r="K137" s="227" t="s">
        <v>354</v>
      </c>
      <c r="L137" s="43"/>
      <c r="M137" s="232" t="s">
        <v>1</v>
      </c>
      <c r="N137" s="233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84</v>
      </c>
      <c r="AT137" s="236" t="s">
        <v>160</v>
      </c>
      <c r="AU137" s="236" t="s">
        <v>86</v>
      </c>
      <c r="AY137" s="16" t="s">
        <v>157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84</v>
      </c>
      <c r="BK137" s="237">
        <f>ROUND(I137*H137,2)</f>
        <v>0</v>
      </c>
      <c r="BL137" s="16" t="s">
        <v>84</v>
      </c>
      <c r="BM137" s="236" t="s">
        <v>1424</v>
      </c>
    </row>
    <row r="138" s="2" customFormat="1">
      <c r="A138" s="37"/>
      <c r="B138" s="38"/>
      <c r="C138" s="39"/>
      <c r="D138" s="238" t="s">
        <v>167</v>
      </c>
      <c r="E138" s="39"/>
      <c r="F138" s="239" t="s">
        <v>1000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86</v>
      </c>
    </row>
    <row r="139" s="2" customFormat="1" ht="24.15" customHeight="1">
      <c r="A139" s="37"/>
      <c r="B139" s="38"/>
      <c r="C139" s="225" t="s">
        <v>189</v>
      </c>
      <c r="D139" s="225" t="s">
        <v>160</v>
      </c>
      <c r="E139" s="226" t="s">
        <v>1001</v>
      </c>
      <c r="F139" s="227" t="s">
        <v>1002</v>
      </c>
      <c r="G139" s="228" t="s">
        <v>163</v>
      </c>
      <c r="H139" s="229">
        <v>55</v>
      </c>
      <c r="I139" s="230"/>
      <c r="J139" s="231">
        <f>ROUND(I139*H139,2)</f>
        <v>0</v>
      </c>
      <c r="K139" s="227" t="s">
        <v>354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84</v>
      </c>
      <c r="AT139" s="236" t="s">
        <v>160</v>
      </c>
      <c r="AU139" s="236" t="s">
        <v>86</v>
      </c>
      <c r="AY139" s="16" t="s">
        <v>157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84</v>
      </c>
      <c r="BK139" s="237">
        <f>ROUND(I139*H139,2)</f>
        <v>0</v>
      </c>
      <c r="BL139" s="16" t="s">
        <v>84</v>
      </c>
      <c r="BM139" s="236" t="s">
        <v>1425</v>
      </c>
    </row>
    <row r="140" s="2" customFormat="1">
      <c r="A140" s="37"/>
      <c r="B140" s="38"/>
      <c r="C140" s="39"/>
      <c r="D140" s="238" t="s">
        <v>167</v>
      </c>
      <c r="E140" s="39"/>
      <c r="F140" s="239" t="s">
        <v>1004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167</v>
      </c>
      <c r="AU140" s="16" t="s">
        <v>86</v>
      </c>
    </row>
    <row r="141" s="2" customFormat="1" ht="24.15" customHeight="1">
      <c r="A141" s="37"/>
      <c r="B141" s="38"/>
      <c r="C141" s="225" t="s">
        <v>194</v>
      </c>
      <c r="D141" s="225" t="s">
        <v>160</v>
      </c>
      <c r="E141" s="226" t="s">
        <v>1005</v>
      </c>
      <c r="F141" s="227" t="s">
        <v>1006</v>
      </c>
      <c r="G141" s="228" t="s">
        <v>411</v>
      </c>
      <c r="H141" s="229">
        <v>55</v>
      </c>
      <c r="I141" s="230"/>
      <c r="J141" s="231">
        <f>ROUND(I141*H141,2)</f>
        <v>0</v>
      </c>
      <c r="K141" s="227" t="s">
        <v>354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84</v>
      </c>
      <c r="AT141" s="236" t="s">
        <v>160</v>
      </c>
      <c r="AU141" s="236" t="s">
        <v>86</v>
      </c>
      <c r="AY141" s="16" t="s">
        <v>157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84</v>
      </c>
      <c r="BK141" s="237">
        <f>ROUND(I141*H141,2)</f>
        <v>0</v>
      </c>
      <c r="BL141" s="16" t="s">
        <v>84</v>
      </c>
      <c r="BM141" s="236" t="s">
        <v>1426</v>
      </c>
    </row>
    <row r="142" s="2" customFormat="1">
      <c r="A142" s="37"/>
      <c r="B142" s="38"/>
      <c r="C142" s="39"/>
      <c r="D142" s="238" t="s">
        <v>167</v>
      </c>
      <c r="E142" s="39"/>
      <c r="F142" s="239" t="s">
        <v>1008</v>
      </c>
      <c r="G142" s="39"/>
      <c r="H142" s="39"/>
      <c r="I142" s="240"/>
      <c r="J142" s="39"/>
      <c r="K142" s="39"/>
      <c r="L142" s="43"/>
      <c r="M142" s="253"/>
      <c r="N142" s="254"/>
      <c r="O142" s="255"/>
      <c r="P142" s="255"/>
      <c r="Q142" s="255"/>
      <c r="R142" s="255"/>
      <c r="S142" s="255"/>
      <c r="T142" s="256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86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EiZPgBV5RTHDKnG5fgm486A0W44hraYOOoV5EMO2GY+rjhgBY88gk4AcGPFMb7KWhaNTgYco2RdM/YhJKDtpFQ==" hashValue="1WgJ66ZiXnXJ+0oOK3aiWnwsw0+dj5SSoMMZMuYtyPDHWsNPz9bzQlpFCXS823lPRsIq/+Ycqf91kGoNjlwZkQ==" algorithmName="SHA-512" password="CC35"/>
  <autoFilter ref="C123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1" customFormat="1" ht="12" customHeight="1">
      <c r="B8" s="19"/>
      <c r="D8" s="149" t="s">
        <v>129</v>
      </c>
      <c r="L8" s="19"/>
    </row>
    <row r="9" s="2" customFormat="1" ht="16.5" customHeight="1">
      <c r="A9" s="37"/>
      <c r="B9" s="43"/>
      <c r="C9" s="37"/>
      <c r="D9" s="37"/>
      <c r="E9" s="150" t="s">
        <v>1321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566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1427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568</v>
      </c>
      <c r="G14" s="37"/>
      <c r="H14" s="37"/>
      <c r="I14" s="149" t="s">
        <v>22</v>
      </c>
      <c r="J14" s="152" t="str">
        <f>'Rekapitulace stavby'!AN8</f>
        <v>15. 12. 2022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1323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ROUND((SUM(BE123:BE148)),  2)</f>
        <v>0</v>
      </c>
      <c r="G35" s="37"/>
      <c r="H35" s="37"/>
      <c r="I35" s="163">
        <v>0.20999999999999999</v>
      </c>
      <c r="J35" s="162">
        <f>ROUND(((SUM(BE123:BE148))*I35),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ROUND((SUM(BF123:BF148)),  2)</f>
        <v>0</v>
      </c>
      <c r="G36" s="37"/>
      <c r="H36" s="37"/>
      <c r="I36" s="163">
        <v>0.14999999999999999</v>
      </c>
      <c r="J36" s="162">
        <f>ROUND(((SUM(BF123:BF148))*I36),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ROUND((SUM(BG123:BG148)),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ROUND((SUM(BH123:BH148)),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ROUND((SUM(BI123:BI148)),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1321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PS03-03 - VRN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dle PS</v>
      </c>
      <c r="G91" s="39"/>
      <c r="H91" s="39"/>
      <c r="I91" s="31" t="s">
        <v>22</v>
      </c>
      <c r="J91" s="78" t="str">
        <f>IF(J14="","",J14)</f>
        <v>15. 12. 2022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 státní organizace</v>
      </c>
      <c r="G93" s="39"/>
      <c r="H93" s="39"/>
      <c r="I93" s="31" t="s">
        <v>30</v>
      </c>
      <c r="J93" s="35" t="str">
        <f>E23</f>
        <v>SB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Tomáš Brhel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134</v>
      </c>
      <c r="D96" s="184"/>
      <c r="E96" s="184"/>
      <c r="F96" s="184"/>
      <c r="G96" s="184"/>
      <c r="H96" s="184"/>
      <c r="I96" s="184"/>
      <c r="J96" s="185" t="s">
        <v>135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136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137</v>
      </c>
    </row>
    <row r="99" s="9" customFormat="1" ht="24.96" customHeight="1">
      <c r="A99" s="9"/>
      <c r="B99" s="187"/>
      <c r="C99" s="188"/>
      <c r="D99" s="189" t="s">
        <v>1010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1011</v>
      </c>
      <c r="E100" s="195"/>
      <c r="F100" s="195"/>
      <c r="G100" s="195"/>
      <c r="H100" s="195"/>
      <c r="I100" s="195"/>
      <c r="J100" s="196">
        <f>J141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1012</v>
      </c>
      <c r="E101" s="195"/>
      <c r="F101" s="195"/>
      <c r="G101" s="195"/>
      <c r="H101" s="195"/>
      <c r="I101" s="195"/>
      <c r="J101" s="196">
        <f>J146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141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PZS na trati Valašské Meziříčí - Kojetín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129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1321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566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PS03-03 - VRN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>dle PS</v>
      </c>
      <c r="G117" s="39"/>
      <c r="H117" s="39"/>
      <c r="I117" s="31" t="s">
        <v>22</v>
      </c>
      <c r="J117" s="78" t="str">
        <f>IF(J14="","",J14)</f>
        <v>15. 12. 2022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>Správa železnic, státní organizace</v>
      </c>
      <c r="G119" s="39"/>
      <c r="H119" s="39"/>
      <c r="I119" s="31" t="s">
        <v>30</v>
      </c>
      <c r="J119" s="35" t="str">
        <f>E23</f>
        <v>SB projekt s.r.o.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IF(E20="","",E20)</f>
        <v>Vyplň údaj</v>
      </c>
      <c r="G120" s="39"/>
      <c r="H120" s="39"/>
      <c r="I120" s="31" t="s">
        <v>33</v>
      </c>
      <c r="J120" s="35" t="str">
        <f>E26</f>
        <v>Tomáš Brhel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142</v>
      </c>
      <c r="D122" s="201" t="s">
        <v>61</v>
      </c>
      <c r="E122" s="201" t="s">
        <v>57</v>
      </c>
      <c r="F122" s="201" t="s">
        <v>58</v>
      </c>
      <c r="G122" s="201" t="s">
        <v>143</v>
      </c>
      <c r="H122" s="201" t="s">
        <v>144</v>
      </c>
      <c r="I122" s="201" t="s">
        <v>145</v>
      </c>
      <c r="J122" s="201" t="s">
        <v>135</v>
      </c>
      <c r="K122" s="202" t="s">
        <v>146</v>
      </c>
      <c r="L122" s="203"/>
      <c r="M122" s="99" t="s">
        <v>1</v>
      </c>
      <c r="N122" s="100" t="s">
        <v>40</v>
      </c>
      <c r="O122" s="100" t="s">
        <v>147</v>
      </c>
      <c r="P122" s="100" t="s">
        <v>148</v>
      </c>
      <c r="Q122" s="100" t="s">
        <v>149</v>
      </c>
      <c r="R122" s="100" t="s">
        <v>150</v>
      </c>
      <c r="S122" s="100" t="s">
        <v>151</v>
      </c>
      <c r="T122" s="101" t="s">
        <v>152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153</v>
      </c>
      <c r="D123" s="39"/>
      <c r="E123" s="39"/>
      <c r="F123" s="39"/>
      <c r="G123" s="39"/>
      <c r="H123" s="39"/>
      <c r="I123" s="39"/>
      <c r="J123" s="204">
        <f>BK123</f>
        <v>0</v>
      </c>
      <c r="K123" s="39"/>
      <c r="L123" s="43"/>
      <c r="M123" s="102"/>
      <c r="N123" s="205"/>
      <c r="O123" s="103"/>
      <c r="P123" s="206">
        <f>P124</f>
        <v>0</v>
      </c>
      <c r="Q123" s="103"/>
      <c r="R123" s="206">
        <f>R124</f>
        <v>0</v>
      </c>
      <c r="S123" s="103"/>
      <c r="T123" s="207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137</v>
      </c>
      <c r="BK123" s="208">
        <f>BK124</f>
        <v>0</v>
      </c>
    </row>
    <row r="124" s="12" customFormat="1" ht="25.92" customHeight="1">
      <c r="A124" s="12"/>
      <c r="B124" s="209"/>
      <c r="C124" s="210"/>
      <c r="D124" s="211" t="s">
        <v>75</v>
      </c>
      <c r="E124" s="212" t="s">
        <v>108</v>
      </c>
      <c r="F124" s="212" t="s">
        <v>1021</v>
      </c>
      <c r="G124" s="210"/>
      <c r="H124" s="210"/>
      <c r="I124" s="213"/>
      <c r="J124" s="214">
        <f>BK124</f>
        <v>0</v>
      </c>
      <c r="K124" s="210"/>
      <c r="L124" s="215"/>
      <c r="M124" s="216"/>
      <c r="N124" s="217"/>
      <c r="O124" s="217"/>
      <c r="P124" s="218">
        <f>P125+SUM(P126:P141)+P146</f>
        <v>0</v>
      </c>
      <c r="Q124" s="217"/>
      <c r="R124" s="218">
        <f>R125+SUM(R126:R141)+R146</f>
        <v>0</v>
      </c>
      <c r="S124" s="217"/>
      <c r="T124" s="219">
        <f>T125+SUM(T126:T141)+T146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184</v>
      </c>
      <c r="AT124" s="221" t="s">
        <v>75</v>
      </c>
      <c r="AU124" s="221" t="s">
        <v>76</v>
      </c>
      <c r="AY124" s="220" t="s">
        <v>157</v>
      </c>
      <c r="BK124" s="222">
        <f>BK125+SUM(BK126:BK141)+BK146</f>
        <v>0</v>
      </c>
    </row>
    <row r="125" s="2" customFormat="1" ht="21.75" customHeight="1">
      <c r="A125" s="37"/>
      <c r="B125" s="38"/>
      <c r="C125" s="225" t="s">
        <v>84</v>
      </c>
      <c r="D125" s="225" t="s">
        <v>160</v>
      </c>
      <c r="E125" s="226" t="s">
        <v>1022</v>
      </c>
      <c r="F125" s="227" t="s">
        <v>1023</v>
      </c>
      <c r="G125" s="228" t="s">
        <v>1024</v>
      </c>
      <c r="H125" s="280"/>
      <c r="I125" s="230"/>
      <c r="J125" s="231">
        <f>ROUND(I125*H125,2)</f>
        <v>0</v>
      </c>
      <c r="K125" s="227" t="s">
        <v>164</v>
      </c>
      <c r="L125" s="43"/>
      <c r="M125" s="232" t="s">
        <v>1</v>
      </c>
      <c r="N125" s="233" t="s">
        <v>41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386</v>
      </c>
      <c r="AT125" s="236" t="s">
        <v>160</v>
      </c>
      <c r="AU125" s="236" t="s">
        <v>84</v>
      </c>
      <c r="AY125" s="16" t="s">
        <v>157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84</v>
      </c>
      <c r="BK125" s="237">
        <f>ROUND(I125*H125,2)</f>
        <v>0</v>
      </c>
      <c r="BL125" s="16" t="s">
        <v>386</v>
      </c>
      <c r="BM125" s="236" t="s">
        <v>1428</v>
      </c>
    </row>
    <row r="126" s="2" customFormat="1">
      <c r="A126" s="37"/>
      <c r="B126" s="38"/>
      <c r="C126" s="39"/>
      <c r="D126" s="238" t="s">
        <v>167</v>
      </c>
      <c r="E126" s="39"/>
      <c r="F126" s="239" t="s">
        <v>1023</v>
      </c>
      <c r="G126" s="39"/>
      <c r="H126" s="39"/>
      <c r="I126" s="240"/>
      <c r="J126" s="39"/>
      <c r="K126" s="39"/>
      <c r="L126" s="43"/>
      <c r="M126" s="241"/>
      <c r="N126" s="24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167</v>
      </c>
      <c r="AU126" s="16" t="s">
        <v>84</v>
      </c>
    </row>
    <row r="127" s="2" customFormat="1" ht="24.15" customHeight="1">
      <c r="A127" s="37"/>
      <c r="B127" s="38"/>
      <c r="C127" s="225" t="s">
        <v>86</v>
      </c>
      <c r="D127" s="225" t="s">
        <v>160</v>
      </c>
      <c r="E127" s="226" t="s">
        <v>1026</v>
      </c>
      <c r="F127" s="227" t="s">
        <v>1027</v>
      </c>
      <c r="G127" s="228" t="s">
        <v>1024</v>
      </c>
      <c r="H127" s="280"/>
      <c r="I127" s="230"/>
      <c r="J127" s="231">
        <f>ROUND(I127*H127,2)</f>
        <v>0</v>
      </c>
      <c r="K127" s="227" t="s">
        <v>164</v>
      </c>
      <c r="L127" s="43"/>
      <c r="M127" s="232" t="s">
        <v>1</v>
      </c>
      <c r="N127" s="233" t="s">
        <v>41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386</v>
      </c>
      <c r="AT127" s="236" t="s">
        <v>160</v>
      </c>
      <c r="AU127" s="236" t="s">
        <v>84</v>
      </c>
      <c r="AY127" s="16" t="s">
        <v>157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84</v>
      </c>
      <c r="BK127" s="237">
        <f>ROUND(I127*H127,2)</f>
        <v>0</v>
      </c>
      <c r="BL127" s="16" t="s">
        <v>386</v>
      </c>
      <c r="BM127" s="236" t="s">
        <v>1429</v>
      </c>
    </row>
    <row r="128" s="2" customFormat="1">
      <c r="A128" s="37"/>
      <c r="B128" s="38"/>
      <c r="C128" s="39"/>
      <c r="D128" s="238" t="s">
        <v>167</v>
      </c>
      <c r="E128" s="39"/>
      <c r="F128" s="239" t="s">
        <v>1027</v>
      </c>
      <c r="G128" s="39"/>
      <c r="H128" s="39"/>
      <c r="I128" s="240"/>
      <c r="J128" s="39"/>
      <c r="K128" s="39"/>
      <c r="L128" s="43"/>
      <c r="M128" s="241"/>
      <c r="N128" s="24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167</v>
      </c>
      <c r="AU128" s="16" t="s">
        <v>84</v>
      </c>
    </row>
    <row r="129" s="2" customFormat="1" ht="24.15" customHeight="1">
      <c r="A129" s="37"/>
      <c r="B129" s="38"/>
      <c r="C129" s="225" t="s">
        <v>173</v>
      </c>
      <c r="D129" s="225" t="s">
        <v>160</v>
      </c>
      <c r="E129" s="226" t="s">
        <v>1029</v>
      </c>
      <c r="F129" s="227" t="s">
        <v>1030</v>
      </c>
      <c r="G129" s="228" t="s">
        <v>1024</v>
      </c>
      <c r="H129" s="280"/>
      <c r="I129" s="230"/>
      <c r="J129" s="231">
        <f>ROUND(I129*H129,2)</f>
        <v>0</v>
      </c>
      <c r="K129" s="227" t="s">
        <v>164</v>
      </c>
      <c r="L129" s="43"/>
      <c r="M129" s="232" t="s">
        <v>1</v>
      </c>
      <c r="N129" s="233" t="s">
        <v>41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156</v>
      </c>
      <c r="AT129" s="236" t="s">
        <v>160</v>
      </c>
      <c r="AU129" s="236" t="s">
        <v>84</v>
      </c>
      <c r="AY129" s="16" t="s">
        <v>157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84</v>
      </c>
      <c r="BK129" s="237">
        <f>ROUND(I129*H129,2)</f>
        <v>0</v>
      </c>
      <c r="BL129" s="16" t="s">
        <v>156</v>
      </c>
      <c r="BM129" s="236" t="s">
        <v>1430</v>
      </c>
    </row>
    <row r="130" s="2" customFormat="1">
      <c r="A130" s="37"/>
      <c r="B130" s="38"/>
      <c r="C130" s="39"/>
      <c r="D130" s="238" t="s">
        <v>167</v>
      </c>
      <c r="E130" s="39"/>
      <c r="F130" s="239" t="s">
        <v>1032</v>
      </c>
      <c r="G130" s="39"/>
      <c r="H130" s="39"/>
      <c r="I130" s="240"/>
      <c r="J130" s="39"/>
      <c r="K130" s="39"/>
      <c r="L130" s="43"/>
      <c r="M130" s="241"/>
      <c r="N130" s="24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167</v>
      </c>
      <c r="AU130" s="16" t="s">
        <v>84</v>
      </c>
    </row>
    <row r="131" s="2" customFormat="1" ht="21.75" customHeight="1">
      <c r="A131" s="37"/>
      <c r="B131" s="38"/>
      <c r="C131" s="225" t="s">
        <v>156</v>
      </c>
      <c r="D131" s="225" t="s">
        <v>160</v>
      </c>
      <c r="E131" s="226" t="s">
        <v>1033</v>
      </c>
      <c r="F131" s="227" t="s">
        <v>1034</v>
      </c>
      <c r="G131" s="228" t="s">
        <v>1024</v>
      </c>
      <c r="H131" s="280"/>
      <c r="I131" s="230"/>
      <c r="J131" s="231">
        <f>ROUND(I131*H131,2)</f>
        <v>0</v>
      </c>
      <c r="K131" s="227" t="s">
        <v>164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156</v>
      </c>
      <c r="AT131" s="236" t="s">
        <v>160</v>
      </c>
      <c r="AU131" s="236" t="s">
        <v>84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156</v>
      </c>
      <c r="BM131" s="236" t="s">
        <v>1431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1034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84</v>
      </c>
    </row>
    <row r="133" s="2" customFormat="1" ht="24.15" customHeight="1">
      <c r="A133" s="37"/>
      <c r="B133" s="38"/>
      <c r="C133" s="225" t="s">
        <v>184</v>
      </c>
      <c r="D133" s="225" t="s">
        <v>160</v>
      </c>
      <c r="E133" s="226" t="s">
        <v>1039</v>
      </c>
      <c r="F133" s="227" t="s">
        <v>1040</v>
      </c>
      <c r="G133" s="228" t="s">
        <v>471</v>
      </c>
      <c r="H133" s="229">
        <v>2</v>
      </c>
      <c r="I133" s="230"/>
      <c r="J133" s="231">
        <f>ROUND(I133*H133,2)</f>
        <v>0</v>
      </c>
      <c r="K133" s="227" t="s">
        <v>164</v>
      </c>
      <c r="L133" s="43"/>
      <c r="M133" s="232" t="s">
        <v>1</v>
      </c>
      <c r="N133" s="233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386</v>
      </c>
      <c r="AT133" s="236" t="s">
        <v>160</v>
      </c>
      <c r="AU133" s="236" t="s">
        <v>84</v>
      </c>
      <c r="AY133" s="16" t="s">
        <v>157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84</v>
      </c>
      <c r="BK133" s="237">
        <f>ROUND(I133*H133,2)</f>
        <v>0</v>
      </c>
      <c r="BL133" s="16" t="s">
        <v>386</v>
      </c>
      <c r="BM133" s="236" t="s">
        <v>1432</v>
      </c>
    </row>
    <row r="134" s="2" customFormat="1">
      <c r="A134" s="37"/>
      <c r="B134" s="38"/>
      <c r="C134" s="39"/>
      <c r="D134" s="238" t="s">
        <v>167</v>
      </c>
      <c r="E134" s="39"/>
      <c r="F134" s="239" t="s">
        <v>1040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84</v>
      </c>
    </row>
    <row r="135" s="2" customFormat="1" ht="16.5" customHeight="1">
      <c r="A135" s="37"/>
      <c r="B135" s="38"/>
      <c r="C135" s="225" t="s">
        <v>189</v>
      </c>
      <c r="D135" s="225" t="s">
        <v>160</v>
      </c>
      <c r="E135" s="226" t="s">
        <v>1042</v>
      </c>
      <c r="F135" s="227" t="s">
        <v>1043</v>
      </c>
      <c r="G135" s="228" t="s">
        <v>471</v>
      </c>
      <c r="H135" s="229">
        <v>2</v>
      </c>
      <c r="I135" s="230"/>
      <c r="J135" s="231">
        <f>ROUND(I135*H135,2)</f>
        <v>0</v>
      </c>
      <c r="K135" s="227" t="s">
        <v>164</v>
      </c>
      <c r="L135" s="43"/>
      <c r="M135" s="232" t="s">
        <v>1</v>
      </c>
      <c r="N135" s="233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386</v>
      </c>
      <c r="AT135" s="236" t="s">
        <v>160</v>
      </c>
      <c r="AU135" s="236" t="s">
        <v>84</v>
      </c>
      <c r="AY135" s="16" t="s">
        <v>157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84</v>
      </c>
      <c r="BK135" s="237">
        <f>ROUND(I135*H135,2)</f>
        <v>0</v>
      </c>
      <c r="BL135" s="16" t="s">
        <v>386</v>
      </c>
      <c r="BM135" s="236" t="s">
        <v>1433</v>
      </c>
    </row>
    <row r="136" s="2" customFormat="1">
      <c r="A136" s="37"/>
      <c r="B136" s="38"/>
      <c r="C136" s="39"/>
      <c r="D136" s="238" t="s">
        <v>167</v>
      </c>
      <c r="E136" s="39"/>
      <c r="F136" s="239" t="s">
        <v>1043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84</v>
      </c>
    </row>
    <row r="137" s="2" customFormat="1" ht="24.15" customHeight="1">
      <c r="A137" s="37"/>
      <c r="B137" s="38"/>
      <c r="C137" s="225" t="s">
        <v>194</v>
      </c>
      <c r="D137" s="225" t="s">
        <v>160</v>
      </c>
      <c r="E137" s="226" t="s">
        <v>1017</v>
      </c>
      <c r="F137" s="227" t="s">
        <v>1018</v>
      </c>
      <c r="G137" s="228" t="s">
        <v>176</v>
      </c>
      <c r="H137" s="229">
        <v>2</v>
      </c>
      <c r="I137" s="230"/>
      <c r="J137" s="231">
        <f>ROUND(I137*H137,2)</f>
        <v>0</v>
      </c>
      <c r="K137" s="227" t="s">
        <v>745</v>
      </c>
      <c r="L137" s="43"/>
      <c r="M137" s="232" t="s">
        <v>1</v>
      </c>
      <c r="N137" s="233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84</v>
      </c>
      <c r="AT137" s="236" t="s">
        <v>160</v>
      </c>
      <c r="AU137" s="236" t="s">
        <v>84</v>
      </c>
      <c r="AY137" s="16" t="s">
        <v>157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84</v>
      </c>
      <c r="BK137" s="237">
        <f>ROUND(I137*H137,2)</f>
        <v>0</v>
      </c>
      <c r="BL137" s="16" t="s">
        <v>84</v>
      </c>
      <c r="BM137" s="236" t="s">
        <v>1434</v>
      </c>
    </row>
    <row r="138" s="2" customFormat="1">
      <c r="A138" s="37"/>
      <c r="B138" s="38"/>
      <c r="C138" s="39"/>
      <c r="D138" s="238" t="s">
        <v>167</v>
      </c>
      <c r="E138" s="39"/>
      <c r="F138" s="239" t="s">
        <v>1020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84</v>
      </c>
    </row>
    <row r="139" s="2" customFormat="1" ht="37.8" customHeight="1">
      <c r="A139" s="37"/>
      <c r="B139" s="38"/>
      <c r="C139" s="225" t="s">
        <v>199</v>
      </c>
      <c r="D139" s="225" t="s">
        <v>160</v>
      </c>
      <c r="E139" s="226" t="s">
        <v>1036</v>
      </c>
      <c r="F139" s="227" t="s">
        <v>1037</v>
      </c>
      <c r="G139" s="228" t="s">
        <v>1024</v>
      </c>
      <c r="H139" s="280"/>
      <c r="I139" s="230"/>
      <c r="J139" s="231">
        <f>ROUND(I139*H139,2)</f>
        <v>0</v>
      </c>
      <c r="K139" s="227" t="s">
        <v>745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84</v>
      </c>
      <c r="AT139" s="236" t="s">
        <v>160</v>
      </c>
      <c r="AU139" s="236" t="s">
        <v>84</v>
      </c>
      <c r="AY139" s="16" t="s">
        <v>157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84</v>
      </c>
      <c r="BK139" s="237">
        <f>ROUND(I139*H139,2)</f>
        <v>0</v>
      </c>
      <c r="BL139" s="16" t="s">
        <v>84</v>
      </c>
      <c r="BM139" s="236" t="s">
        <v>1435</v>
      </c>
    </row>
    <row r="140" s="2" customFormat="1">
      <c r="A140" s="37"/>
      <c r="B140" s="38"/>
      <c r="C140" s="39"/>
      <c r="D140" s="238" t="s">
        <v>167</v>
      </c>
      <c r="E140" s="39"/>
      <c r="F140" s="239" t="s">
        <v>1037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167</v>
      </c>
      <c r="AU140" s="16" t="s">
        <v>84</v>
      </c>
    </row>
    <row r="141" s="12" customFormat="1" ht="22.8" customHeight="1">
      <c r="A141" s="12"/>
      <c r="B141" s="209"/>
      <c r="C141" s="210"/>
      <c r="D141" s="211" t="s">
        <v>75</v>
      </c>
      <c r="E141" s="223" t="s">
        <v>1045</v>
      </c>
      <c r="F141" s="223" t="s">
        <v>1046</v>
      </c>
      <c r="G141" s="210"/>
      <c r="H141" s="210"/>
      <c r="I141" s="213"/>
      <c r="J141" s="224">
        <f>BK141</f>
        <v>0</v>
      </c>
      <c r="K141" s="210"/>
      <c r="L141" s="215"/>
      <c r="M141" s="216"/>
      <c r="N141" s="217"/>
      <c r="O141" s="217"/>
      <c r="P141" s="218">
        <f>SUM(P142:P145)</f>
        <v>0</v>
      </c>
      <c r="Q141" s="217"/>
      <c r="R141" s="218">
        <f>SUM(R142:R145)</f>
        <v>0</v>
      </c>
      <c r="S141" s="217"/>
      <c r="T141" s="219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0" t="s">
        <v>184</v>
      </c>
      <c r="AT141" s="221" t="s">
        <v>75</v>
      </c>
      <c r="AU141" s="221" t="s">
        <v>84</v>
      </c>
      <c r="AY141" s="220" t="s">
        <v>157</v>
      </c>
      <c r="BK141" s="222">
        <f>SUM(BK142:BK145)</f>
        <v>0</v>
      </c>
    </row>
    <row r="142" s="2" customFormat="1" ht="16.5" customHeight="1">
      <c r="A142" s="37"/>
      <c r="B142" s="38"/>
      <c r="C142" s="225" t="s">
        <v>203</v>
      </c>
      <c r="D142" s="225" t="s">
        <v>160</v>
      </c>
      <c r="E142" s="226" t="s">
        <v>1047</v>
      </c>
      <c r="F142" s="227" t="s">
        <v>1048</v>
      </c>
      <c r="G142" s="228" t="s">
        <v>176</v>
      </c>
      <c r="H142" s="229">
        <v>1</v>
      </c>
      <c r="I142" s="230"/>
      <c r="J142" s="231">
        <f>ROUND(I142*H142,2)</f>
        <v>0</v>
      </c>
      <c r="K142" s="227" t="s">
        <v>1049</v>
      </c>
      <c r="L142" s="43"/>
      <c r="M142" s="232" t="s">
        <v>1</v>
      </c>
      <c r="N142" s="233" t="s">
        <v>41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386</v>
      </c>
      <c r="AT142" s="236" t="s">
        <v>160</v>
      </c>
      <c r="AU142" s="236" t="s">
        <v>86</v>
      </c>
      <c r="AY142" s="16" t="s">
        <v>157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84</v>
      </c>
      <c r="BK142" s="237">
        <f>ROUND(I142*H142,2)</f>
        <v>0</v>
      </c>
      <c r="BL142" s="16" t="s">
        <v>386</v>
      </c>
      <c r="BM142" s="236" t="s">
        <v>1436</v>
      </c>
    </row>
    <row r="143" s="2" customFormat="1">
      <c r="A143" s="37"/>
      <c r="B143" s="38"/>
      <c r="C143" s="39"/>
      <c r="D143" s="238" t="s">
        <v>167</v>
      </c>
      <c r="E143" s="39"/>
      <c r="F143" s="239" t="s">
        <v>1048</v>
      </c>
      <c r="G143" s="39"/>
      <c r="H143" s="39"/>
      <c r="I143" s="240"/>
      <c r="J143" s="39"/>
      <c r="K143" s="39"/>
      <c r="L143" s="43"/>
      <c r="M143" s="241"/>
      <c r="N143" s="242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167</v>
      </c>
      <c r="AU143" s="16" t="s">
        <v>86</v>
      </c>
    </row>
    <row r="144" s="2" customFormat="1" ht="16.5" customHeight="1">
      <c r="A144" s="37"/>
      <c r="B144" s="38"/>
      <c r="C144" s="225" t="s">
        <v>208</v>
      </c>
      <c r="D144" s="225" t="s">
        <v>160</v>
      </c>
      <c r="E144" s="226" t="s">
        <v>391</v>
      </c>
      <c r="F144" s="227" t="s">
        <v>392</v>
      </c>
      <c r="G144" s="228" t="s">
        <v>176</v>
      </c>
      <c r="H144" s="229">
        <v>1</v>
      </c>
      <c r="I144" s="230"/>
      <c r="J144" s="231">
        <f>ROUND(I144*H144,2)</f>
        <v>0</v>
      </c>
      <c r="K144" s="227" t="s">
        <v>1049</v>
      </c>
      <c r="L144" s="43"/>
      <c r="M144" s="232" t="s">
        <v>1</v>
      </c>
      <c r="N144" s="233" t="s">
        <v>41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386</v>
      </c>
      <c r="AT144" s="236" t="s">
        <v>160</v>
      </c>
      <c r="AU144" s="236" t="s">
        <v>86</v>
      </c>
      <c r="AY144" s="16" t="s">
        <v>157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84</v>
      </c>
      <c r="BK144" s="237">
        <f>ROUND(I144*H144,2)</f>
        <v>0</v>
      </c>
      <c r="BL144" s="16" t="s">
        <v>386</v>
      </c>
      <c r="BM144" s="236" t="s">
        <v>1437</v>
      </c>
    </row>
    <row r="145" s="2" customFormat="1">
      <c r="A145" s="37"/>
      <c r="B145" s="38"/>
      <c r="C145" s="39"/>
      <c r="D145" s="238" t="s">
        <v>167</v>
      </c>
      <c r="E145" s="39"/>
      <c r="F145" s="239" t="s">
        <v>392</v>
      </c>
      <c r="G145" s="39"/>
      <c r="H145" s="39"/>
      <c r="I145" s="240"/>
      <c r="J145" s="39"/>
      <c r="K145" s="39"/>
      <c r="L145" s="43"/>
      <c r="M145" s="241"/>
      <c r="N145" s="242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167</v>
      </c>
      <c r="AU145" s="16" t="s">
        <v>86</v>
      </c>
    </row>
    <row r="146" s="12" customFormat="1" ht="22.8" customHeight="1">
      <c r="A146" s="12"/>
      <c r="B146" s="209"/>
      <c r="C146" s="210"/>
      <c r="D146" s="211" t="s">
        <v>75</v>
      </c>
      <c r="E146" s="223" t="s">
        <v>1052</v>
      </c>
      <c r="F146" s="223" t="s">
        <v>1053</v>
      </c>
      <c r="G146" s="210"/>
      <c r="H146" s="210"/>
      <c r="I146" s="213"/>
      <c r="J146" s="224">
        <f>BK146</f>
        <v>0</v>
      </c>
      <c r="K146" s="210"/>
      <c r="L146" s="215"/>
      <c r="M146" s="216"/>
      <c r="N146" s="217"/>
      <c r="O146" s="217"/>
      <c r="P146" s="218">
        <f>SUM(P147:P148)</f>
        <v>0</v>
      </c>
      <c r="Q146" s="217"/>
      <c r="R146" s="218">
        <f>SUM(R147:R148)</f>
        <v>0</v>
      </c>
      <c r="S146" s="217"/>
      <c r="T146" s="219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184</v>
      </c>
      <c r="AT146" s="221" t="s">
        <v>75</v>
      </c>
      <c r="AU146" s="221" t="s">
        <v>84</v>
      </c>
      <c r="AY146" s="220" t="s">
        <v>157</v>
      </c>
      <c r="BK146" s="222">
        <f>SUM(BK147:BK148)</f>
        <v>0</v>
      </c>
    </row>
    <row r="147" s="2" customFormat="1" ht="16.5" customHeight="1">
      <c r="A147" s="37"/>
      <c r="B147" s="38"/>
      <c r="C147" s="225" t="s">
        <v>212</v>
      </c>
      <c r="D147" s="225" t="s">
        <v>160</v>
      </c>
      <c r="E147" s="226" t="s">
        <v>1054</v>
      </c>
      <c r="F147" s="227" t="s">
        <v>1055</v>
      </c>
      <c r="G147" s="228" t="s">
        <v>176</v>
      </c>
      <c r="H147" s="229">
        <v>1</v>
      </c>
      <c r="I147" s="230"/>
      <c r="J147" s="231">
        <f>ROUND(I147*H147,2)</f>
        <v>0</v>
      </c>
      <c r="K147" s="227" t="s">
        <v>1056</v>
      </c>
      <c r="L147" s="43"/>
      <c r="M147" s="232" t="s">
        <v>1</v>
      </c>
      <c r="N147" s="233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84</v>
      </c>
      <c r="AT147" s="236" t="s">
        <v>160</v>
      </c>
      <c r="AU147" s="236" t="s">
        <v>86</v>
      </c>
      <c r="AY147" s="16" t="s">
        <v>157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84</v>
      </c>
      <c r="BK147" s="237">
        <f>ROUND(I147*H147,2)</f>
        <v>0</v>
      </c>
      <c r="BL147" s="16" t="s">
        <v>84</v>
      </c>
      <c r="BM147" s="236" t="s">
        <v>1438</v>
      </c>
    </row>
    <row r="148" s="2" customFormat="1">
      <c r="A148" s="37"/>
      <c r="B148" s="38"/>
      <c r="C148" s="39"/>
      <c r="D148" s="238" t="s">
        <v>167</v>
      </c>
      <c r="E148" s="39"/>
      <c r="F148" s="239" t="s">
        <v>1058</v>
      </c>
      <c r="G148" s="39"/>
      <c r="H148" s="39"/>
      <c r="I148" s="240"/>
      <c r="J148" s="39"/>
      <c r="K148" s="39"/>
      <c r="L148" s="43"/>
      <c r="M148" s="253"/>
      <c r="N148" s="254"/>
      <c r="O148" s="255"/>
      <c r="P148" s="255"/>
      <c r="Q148" s="255"/>
      <c r="R148" s="255"/>
      <c r="S148" s="255"/>
      <c r="T148" s="256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167</v>
      </c>
      <c r="AU148" s="16" t="s">
        <v>86</v>
      </c>
    </row>
    <row r="149" s="2" customFormat="1" ht="6.96" customHeight="1">
      <c r="A149" s="37"/>
      <c r="B149" s="65"/>
      <c r="C149" s="66"/>
      <c r="D149" s="66"/>
      <c r="E149" s="66"/>
      <c r="F149" s="66"/>
      <c r="G149" s="66"/>
      <c r="H149" s="66"/>
      <c r="I149" s="66"/>
      <c r="J149" s="66"/>
      <c r="K149" s="66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sXHmDBbYnSaWie8/E5dBW+wHBy9E1OdtJD1ioDHB+DnrkGNTUG4iFeZkSiyFQISk3I0ZF0XfhiLHZ2iJh/Np1g==" hashValue="cmzyu2iK/iydALHUXhyMDipmUgY4qvGLaD9220RUzuUZloxaGibEK/VEFiUqrCe1S/j9bXeHvF9kLE8WNFGHOQ==" algorithmName="SHA-512" password="CC35"/>
  <autoFilter ref="C122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129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130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131</v>
      </c>
      <c r="G12" s="37"/>
      <c r="H12" s="37"/>
      <c r="I12" s="149" t="s">
        <v>22</v>
      </c>
      <c r="J12" s="152" t="str">
        <f>'Rekapitulace stavby'!AN8</f>
        <v>15. 12. 2022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49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28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30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132</v>
      </c>
      <c r="F21" s="37"/>
      <c r="G21" s="37"/>
      <c r="H21" s="37"/>
      <c r="I21" s="149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33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34</v>
      </c>
      <c r="F24" s="37"/>
      <c r="G24" s="37"/>
      <c r="H24" s="37"/>
      <c r="I24" s="149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ROUND((SUM(BE119:BE202)),  2)</f>
        <v>0</v>
      </c>
      <c r="G33" s="37"/>
      <c r="H33" s="37"/>
      <c r="I33" s="163">
        <v>0.20999999999999999</v>
      </c>
      <c r="J33" s="162">
        <f>ROUND(((SUM(BE119:BE202))*I33),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ROUND((SUM(BF119:BF202)),  2)</f>
        <v>0</v>
      </c>
      <c r="G34" s="37"/>
      <c r="H34" s="37"/>
      <c r="I34" s="163">
        <v>0.14999999999999999</v>
      </c>
      <c r="J34" s="162">
        <f>ROUND(((SUM(BF119:BF202))*I34),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ROUND((SUM(BG119:BG202)),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ROUND((SUM(BH119:BH202)),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ROUND((SUM(BI119:BI202)),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2203068-01_SO01.1 - Elektromontážní práce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Hulín</v>
      </c>
      <c r="G89" s="39"/>
      <c r="H89" s="39"/>
      <c r="I89" s="31" t="s">
        <v>22</v>
      </c>
      <c r="J89" s="78" t="str">
        <f>IF(J12="","",J12)</f>
        <v>15. 12. 2022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30</v>
      </c>
      <c r="J91" s="35" t="str">
        <f>E21</f>
        <v xml:space="preserve"> 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Jan Slivka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134</v>
      </c>
      <c r="D94" s="184"/>
      <c r="E94" s="184"/>
      <c r="F94" s="184"/>
      <c r="G94" s="184"/>
      <c r="H94" s="184"/>
      <c r="I94" s="184"/>
      <c r="J94" s="185" t="s">
        <v>135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136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137</v>
      </c>
    </row>
    <row r="97" s="9" customFormat="1" ht="24.96" customHeight="1">
      <c r="A97" s="9"/>
      <c r="B97" s="187"/>
      <c r="C97" s="188"/>
      <c r="D97" s="189" t="s">
        <v>138</v>
      </c>
      <c r="E97" s="190"/>
      <c r="F97" s="190"/>
      <c r="G97" s="190"/>
      <c r="H97" s="190"/>
      <c r="I97" s="190"/>
      <c r="J97" s="191">
        <f>J120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139</v>
      </c>
      <c r="E98" s="195"/>
      <c r="F98" s="195"/>
      <c r="G98" s="195"/>
      <c r="H98" s="195"/>
      <c r="I98" s="195"/>
      <c r="J98" s="196">
        <f>J121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7"/>
      <c r="C99" s="188"/>
      <c r="D99" s="189" t="s">
        <v>140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141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Oprava PZS na trati Valašské Meziříčí - Kojetín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129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2203068-01_SO01.1 - Elektromontážní práce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Hulín</v>
      </c>
      <c r="G113" s="39"/>
      <c r="H113" s="39"/>
      <c r="I113" s="31" t="s">
        <v>22</v>
      </c>
      <c r="J113" s="78" t="str">
        <f>IF(J12="","",J12)</f>
        <v>15. 12. 2022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Správa železnic, státní organizace</v>
      </c>
      <c r="G115" s="39"/>
      <c r="H115" s="39"/>
      <c r="I115" s="31" t="s">
        <v>30</v>
      </c>
      <c r="J115" s="35" t="str">
        <f>E21</f>
        <v xml:space="preserve"> SB projekt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>Ing. Jan Slivka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8"/>
      <c r="B118" s="199"/>
      <c r="C118" s="200" t="s">
        <v>142</v>
      </c>
      <c r="D118" s="201" t="s">
        <v>61</v>
      </c>
      <c r="E118" s="201" t="s">
        <v>57</v>
      </c>
      <c r="F118" s="201" t="s">
        <v>58</v>
      </c>
      <c r="G118" s="201" t="s">
        <v>143</v>
      </c>
      <c r="H118" s="201" t="s">
        <v>144</v>
      </c>
      <c r="I118" s="201" t="s">
        <v>145</v>
      </c>
      <c r="J118" s="201" t="s">
        <v>135</v>
      </c>
      <c r="K118" s="202" t="s">
        <v>146</v>
      </c>
      <c r="L118" s="203"/>
      <c r="M118" s="99" t="s">
        <v>1</v>
      </c>
      <c r="N118" s="100" t="s">
        <v>40</v>
      </c>
      <c r="O118" s="100" t="s">
        <v>147</v>
      </c>
      <c r="P118" s="100" t="s">
        <v>148</v>
      </c>
      <c r="Q118" s="100" t="s">
        <v>149</v>
      </c>
      <c r="R118" s="100" t="s">
        <v>150</v>
      </c>
      <c r="S118" s="100" t="s">
        <v>151</v>
      </c>
      <c r="T118" s="101" t="s">
        <v>152</v>
      </c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</row>
    <row r="119" s="2" customFormat="1" ht="22.8" customHeight="1">
      <c r="A119" s="37"/>
      <c r="B119" s="38"/>
      <c r="C119" s="106" t="s">
        <v>153</v>
      </c>
      <c r="D119" s="39"/>
      <c r="E119" s="39"/>
      <c r="F119" s="39"/>
      <c r="G119" s="39"/>
      <c r="H119" s="39"/>
      <c r="I119" s="39"/>
      <c r="J119" s="204">
        <f>BK119</f>
        <v>0</v>
      </c>
      <c r="K119" s="39"/>
      <c r="L119" s="43"/>
      <c r="M119" s="102"/>
      <c r="N119" s="205"/>
      <c r="O119" s="103"/>
      <c r="P119" s="206">
        <f>P120+P130</f>
        <v>0</v>
      </c>
      <c r="Q119" s="103"/>
      <c r="R119" s="206">
        <f>R120+R130</f>
        <v>0</v>
      </c>
      <c r="S119" s="103"/>
      <c r="T119" s="207">
        <f>T120+T130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137</v>
      </c>
      <c r="BK119" s="208">
        <f>BK120+BK130</f>
        <v>0</v>
      </c>
    </row>
    <row r="120" s="12" customFormat="1" ht="25.92" customHeight="1">
      <c r="A120" s="12"/>
      <c r="B120" s="209"/>
      <c r="C120" s="210"/>
      <c r="D120" s="211" t="s">
        <v>75</v>
      </c>
      <c r="E120" s="212" t="s">
        <v>154</v>
      </c>
      <c r="F120" s="212" t="s">
        <v>155</v>
      </c>
      <c r="G120" s="210"/>
      <c r="H120" s="210"/>
      <c r="I120" s="213"/>
      <c r="J120" s="214">
        <f>BK120</f>
        <v>0</v>
      </c>
      <c r="K120" s="210"/>
      <c r="L120" s="215"/>
      <c r="M120" s="216"/>
      <c r="N120" s="217"/>
      <c r="O120" s="217"/>
      <c r="P120" s="218">
        <f>P121</f>
        <v>0</v>
      </c>
      <c r="Q120" s="217"/>
      <c r="R120" s="218">
        <f>R121</f>
        <v>0</v>
      </c>
      <c r="S120" s="217"/>
      <c r="T120" s="21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0" t="s">
        <v>156</v>
      </c>
      <c r="AT120" s="221" t="s">
        <v>75</v>
      </c>
      <c r="AU120" s="221" t="s">
        <v>76</v>
      </c>
      <c r="AY120" s="220" t="s">
        <v>157</v>
      </c>
      <c r="BK120" s="222">
        <f>BK121</f>
        <v>0</v>
      </c>
    </row>
    <row r="121" s="12" customFormat="1" ht="22.8" customHeight="1">
      <c r="A121" s="12"/>
      <c r="B121" s="209"/>
      <c r="C121" s="210"/>
      <c r="D121" s="211" t="s">
        <v>75</v>
      </c>
      <c r="E121" s="223" t="s">
        <v>158</v>
      </c>
      <c r="F121" s="223" t="s">
        <v>159</v>
      </c>
      <c r="G121" s="210"/>
      <c r="H121" s="210"/>
      <c r="I121" s="213"/>
      <c r="J121" s="224">
        <f>BK121</f>
        <v>0</v>
      </c>
      <c r="K121" s="210"/>
      <c r="L121" s="215"/>
      <c r="M121" s="216"/>
      <c r="N121" s="217"/>
      <c r="O121" s="217"/>
      <c r="P121" s="218">
        <f>SUM(P122:P129)</f>
        <v>0</v>
      </c>
      <c r="Q121" s="217"/>
      <c r="R121" s="218">
        <f>SUM(R122:R129)</f>
        <v>0</v>
      </c>
      <c r="S121" s="217"/>
      <c r="T121" s="219">
        <f>SUM(T122:T129)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0" t="s">
        <v>156</v>
      </c>
      <c r="AT121" s="221" t="s">
        <v>75</v>
      </c>
      <c r="AU121" s="221" t="s">
        <v>84</v>
      </c>
      <c r="AY121" s="220" t="s">
        <v>157</v>
      </c>
      <c r="BK121" s="222">
        <f>SUM(BK122:BK129)</f>
        <v>0</v>
      </c>
    </row>
    <row r="122" s="2" customFormat="1" ht="16.5" customHeight="1">
      <c r="A122" s="37"/>
      <c r="B122" s="38"/>
      <c r="C122" s="225" t="s">
        <v>84</v>
      </c>
      <c r="D122" s="225" t="s">
        <v>160</v>
      </c>
      <c r="E122" s="226" t="s">
        <v>161</v>
      </c>
      <c r="F122" s="227" t="s">
        <v>162</v>
      </c>
      <c r="G122" s="228" t="s">
        <v>163</v>
      </c>
      <c r="H122" s="229">
        <v>340</v>
      </c>
      <c r="I122" s="230"/>
      <c r="J122" s="231">
        <f>ROUND(I122*H122,2)</f>
        <v>0</v>
      </c>
      <c r="K122" s="227" t="s">
        <v>164</v>
      </c>
      <c r="L122" s="43"/>
      <c r="M122" s="232" t="s">
        <v>1</v>
      </c>
      <c r="N122" s="233" t="s">
        <v>41</v>
      </c>
      <c r="O122" s="90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6" t="s">
        <v>165</v>
      </c>
      <c r="AT122" s="236" t="s">
        <v>160</v>
      </c>
      <c r="AU122" s="236" t="s">
        <v>86</v>
      </c>
      <c r="AY122" s="16" t="s">
        <v>157</v>
      </c>
      <c r="BE122" s="237">
        <f>IF(N122="základní",J122,0)</f>
        <v>0</v>
      </c>
      <c r="BF122" s="237">
        <f>IF(N122="snížená",J122,0)</f>
        <v>0</v>
      </c>
      <c r="BG122" s="237">
        <f>IF(N122="zákl. přenesená",J122,0)</f>
        <v>0</v>
      </c>
      <c r="BH122" s="237">
        <f>IF(N122="sníž. přenesená",J122,0)</f>
        <v>0</v>
      </c>
      <c r="BI122" s="237">
        <f>IF(N122="nulová",J122,0)</f>
        <v>0</v>
      </c>
      <c r="BJ122" s="16" t="s">
        <v>84</v>
      </c>
      <c r="BK122" s="237">
        <f>ROUND(I122*H122,2)</f>
        <v>0</v>
      </c>
      <c r="BL122" s="16" t="s">
        <v>165</v>
      </c>
      <c r="BM122" s="236" t="s">
        <v>166</v>
      </c>
    </row>
    <row r="123" s="2" customFormat="1">
      <c r="A123" s="37"/>
      <c r="B123" s="38"/>
      <c r="C123" s="39"/>
      <c r="D123" s="238" t="s">
        <v>167</v>
      </c>
      <c r="E123" s="39"/>
      <c r="F123" s="239" t="s">
        <v>168</v>
      </c>
      <c r="G123" s="39"/>
      <c r="H123" s="39"/>
      <c r="I123" s="240"/>
      <c r="J123" s="39"/>
      <c r="K123" s="39"/>
      <c r="L123" s="43"/>
      <c r="M123" s="241"/>
      <c r="N123" s="242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167</v>
      </c>
      <c r="AU123" s="16" t="s">
        <v>86</v>
      </c>
    </row>
    <row r="124" s="2" customFormat="1" ht="24.15" customHeight="1">
      <c r="A124" s="37"/>
      <c r="B124" s="38"/>
      <c r="C124" s="243" t="s">
        <v>86</v>
      </c>
      <c r="D124" s="243" t="s">
        <v>169</v>
      </c>
      <c r="E124" s="244" t="s">
        <v>170</v>
      </c>
      <c r="F124" s="245" t="s">
        <v>171</v>
      </c>
      <c r="G124" s="246" t="s">
        <v>163</v>
      </c>
      <c r="H124" s="247">
        <v>340</v>
      </c>
      <c r="I124" s="248"/>
      <c r="J124" s="249">
        <f>ROUND(I124*H124,2)</f>
        <v>0</v>
      </c>
      <c r="K124" s="245" t="s">
        <v>164</v>
      </c>
      <c r="L124" s="250"/>
      <c r="M124" s="251" t="s">
        <v>1</v>
      </c>
      <c r="N124" s="252" t="s">
        <v>41</v>
      </c>
      <c r="O124" s="90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6" t="s">
        <v>165</v>
      </c>
      <c r="AT124" s="236" t="s">
        <v>169</v>
      </c>
      <c r="AU124" s="236" t="s">
        <v>86</v>
      </c>
      <c r="AY124" s="16" t="s">
        <v>157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6" t="s">
        <v>84</v>
      </c>
      <c r="BK124" s="237">
        <f>ROUND(I124*H124,2)</f>
        <v>0</v>
      </c>
      <c r="BL124" s="16" t="s">
        <v>165</v>
      </c>
      <c r="BM124" s="236" t="s">
        <v>172</v>
      </c>
    </row>
    <row r="125" s="2" customFormat="1">
      <c r="A125" s="37"/>
      <c r="B125" s="38"/>
      <c r="C125" s="39"/>
      <c r="D125" s="238" t="s">
        <v>167</v>
      </c>
      <c r="E125" s="39"/>
      <c r="F125" s="239" t="s">
        <v>171</v>
      </c>
      <c r="G125" s="39"/>
      <c r="H125" s="39"/>
      <c r="I125" s="240"/>
      <c r="J125" s="39"/>
      <c r="K125" s="39"/>
      <c r="L125" s="43"/>
      <c r="M125" s="241"/>
      <c r="N125" s="242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167</v>
      </c>
      <c r="AU125" s="16" t="s">
        <v>86</v>
      </c>
    </row>
    <row r="126" s="2" customFormat="1" ht="37.8" customHeight="1">
      <c r="A126" s="37"/>
      <c r="B126" s="38"/>
      <c r="C126" s="225" t="s">
        <v>173</v>
      </c>
      <c r="D126" s="225" t="s">
        <v>160</v>
      </c>
      <c r="E126" s="226" t="s">
        <v>174</v>
      </c>
      <c r="F126" s="227" t="s">
        <v>175</v>
      </c>
      <c r="G126" s="228" t="s">
        <v>176</v>
      </c>
      <c r="H126" s="229">
        <v>2</v>
      </c>
      <c r="I126" s="230"/>
      <c r="J126" s="231">
        <f>ROUND(I126*H126,2)</f>
        <v>0</v>
      </c>
      <c r="K126" s="227" t="s">
        <v>164</v>
      </c>
      <c r="L126" s="43"/>
      <c r="M126" s="232" t="s">
        <v>1</v>
      </c>
      <c r="N126" s="233" t="s">
        <v>41</v>
      </c>
      <c r="O126" s="90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6" t="s">
        <v>165</v>
      </c>
      <c r="AT126" s="236" t="s">
        <v>160</v>
      </c>
      <c r="AU126" s="236" t="s">
        <v>86</v>
      </c>
      <c r="AY126" s="16" t="s">
        <v>157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6" t="s">
        <v>84</v>
      </c>
      <c r="BK126" s="237">
        <f>ROUND(I126*H126,2)</f>
        <v>0</v>
      </c>
      <c r="BL126" s="16" t="s">
        <v>165</v>
      </c>
      <c r="BM126" s="236" t="s">
        <v>177</v>
      </c>
    </row>
    <row r="127" s="2" customFormat="1">
      <c r="A127" s="37"/>
      <c r="B127" s="38"/>
      <c r="C127" s="39"/>
      <c r="D127" s="238" t="s">
        <v>167</v>
      </c>
      <c r="E127" s="39"/>
      <c r="F127" s="239" t="s">
        <v>178</v>
      </c>
      <c r="G127" s="39"/>
      <c r="H127" s="39"/>
      <c r="I127" s="240"/>
      <c r="J127" s="39"/>
      <c r="K127" s="39"/>
      <c r="L127" s="43"/>
      <c r="M127" s="241"/>
      <c r="N127" s="242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167</v>
      </c>
      <c r="AU127" s="16" t="s">
        <v>86</v>
      </c>
    </row>
    <row r="128" s="2" customFormat="1" ht="24.15" customHeight="1">
      <c r="A128" s="37"/>
      <c r="B128" s="38"/>
      <c r="C128" s="225" t="s">
        <v>156</v>
      </c>
      <c r="D128" s="225" t="s">
        <v>160</v>
      </c>
      <c r="E128" s="226" t="s">
        <v>179</v>
      </c>
      <c r="F128" s="227" t="s">
        <v>180</v>
      </c>
      <c r="G128" s="228" t="s">
        <v>176</v>
      </c>
      <c r="H128" s="229">
        <v>10</v>
      </c>
      <c r="I128" s="230"/>
      <c r="J128" s="231">
        <f>ROUND(I128*H128,2)</f>
        <v>0</v>
      </c>
      <c r="K128" s="227" t="s">
        <v>164</v>
      </c>
      <c r="L128" s="43"/>
      <c r="M128" s="232" t="s">
        <v>1</v>
      </c>
      <c r="N128" s="233" t="s">
        <v>41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165</v>
      </c>
      <c r="AT128" s="236" t="s">
        <v>160</v>
      </c>
      <c r="AU128" s="236" t="s">
        <v>86</v>
      </c>
      <c r="AY128" s="16" t="s">
        <v>157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84</v>
      </c>
      <c r="BK128" s="237">
        <f>ROUND(I128*H128,2)</f>
        <v>0</v>
      </c>
      <c r="BL128" s="16" t="s">
        <v>165</v>
      </c>
      <c r="BM128" s="236" t="s">
        <v>181</v>
      </c>
    </row>
    <row r="129" s="2" customFormat="1">
      <c r="A129" s="37"/>
      <c r="B129" s="38"/>
      <c r="C129" s="39"/>
      <c r="D129" s="238" t="s">
        <v>167</v>
      </c>
      <c r="E129" s="39"/>
      <c r="F129" s="239" t="s">
        <v>180</v>
      </c>
      <c r="G129" s="39"/>
      <c r="H129" s="39"/>
      <c r="I129" s="240"/>
      <c r="J129" s="39"/>
      <c r="K129" s="39"/>
      <c r="L129" s="43"/>
      <c r="M129" s="241"/>
      <c r="N129" s="242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167</v>
      </c>
      <c r="AU129" s="16" t="s">
        <v>86</v>
      </c>
    </row>
    <row r="130" s="12" customFormat="1" ht="25.92" customHeight="1">
      <c r="A130" s="12"/>
      <c r="B130" s="209"/>
      <c r="C130" s="210"/>
      <c r="D130" s="211" t="s">
        <v>75</v>
      </c>
      <c r="E130" s="212" t="s">
        <v>182</v>
      </c>
      <c r="F130" s="212" t="s">
        <v>183</v>
      </c>
      <c r="G130" s="210"/>
      <c r="H130" s="210"/>
      <c r="I130" s="213"/>
      <c r="J130" s="214">
        <f>BK130</f>
        <v>0</v>
      </c>
      <c r="K130" s="210"/>
      <c r="L130" s="215"/>
      <c r="M130" s="216"/>
      <c r="N130" s="217"/>
      <c r="O130" s="217"/>
      <c r="P130" s="218">
        <f>SUM(P131:P202)</f>
        <v>0</v>
      </c>
      <c r="Q130" s="217"/>
      <c r="R130" s="218">
        <f>SUM(R131:R202)</f>
        <v>0</v>
      </c>
      <c r="S130" s="217"/>
      <c r="T130" s="219">
        <f>SUM(T131:T202)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156</v>
      </c>
      <c r="AT130" s="221" t="s">
        <v>75</v>
      </c>
      <c r="AU130" s="221" t="s">
        <v>76</v>
      </c>
      <c r="AY130" s="220" t="s">
        <v>157</v>
      </c>
      <c r="BK130" s="222">
        <f>SUM(BK131:BK202)</f>
        <v>0</v>
      </c>
    </row>
    <row r="131" s="2" customFormat="1" ht="21.75" customHeight="1">
      <c r="A131" s="37"/>
      <c r="B131" s="38"/>
      <c r="C131" s="225" t="s">
        <v>184</v>
      </c>
      <c r="D131" s="225" t="s">
        <v>160</v>
      </c>
      <c r="E131" s="226" t="s">
        <v>185</v>
      </c>
      <c r="F131" s="227" t="s">
        <v>186</v>
      </c>
      <c r="G131" s="228" t="s">
        <v>176</v>
      </c>
      <c r="H131" s="229">
        <v>3</v>
      </c>
      <c r="I131" s="230"/>
      <c r="J131" s="231">
        <f>ROUND(I131*H131,2)</f>
        <v>0</v>
      </c>
      <c r="K131" s="227" t="s">
        <v>164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187</v>
      </c>
      <c r="AT131" s="236" t="s">
        <v>160</v>
      </c>
      <c r="AU131" s="236" t="s">
        <v>84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187</v>
      </c>
      <c r="BM131" s="236" t="s">
        <v>188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186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84</v>
      </c>
    </row>
    <row r="133" s="2" customFormat="1" ht="33" customHeight="1">
      <c r="A133" s="37"/>
      <c r="B133" s="38"/>
      <c r="C133" s="243" t="s">
        <v>189</v>
      </c>
      <c r="D133" s="243" t="s">
        <v>169</v>
      </c>
      <c r="E133" s="244" t="s">
        <v>190</v>
      </c>
      <c r="F133" s="245" t="s">
        <v>191</v>
      </c>
      <c r="G133" s="246" t="s">
        <v>176</v>
      </c>
      <c r="H133" s="247">
        <v>1</v>
      </c>
      <c r="I133" s="248"/>
      <c r="J133" s="249">
        <f>ROUND(I133*H133,2)</f>
        <v>0</v>
      </c>
      <c r="K133" s="245" t="s">
        <v>164</v>
      </c>
      <c r="L133" s="250"/>
      <c r="M133" s="251" t="s">
        <v>1</v>
      </c>
      <c r="N133" s="252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192</v>
      </c>
      <c r="AT133" s="236" t="s">
        <v>169</v>
      </c>
      <c r="AU133" s="236" t="s">
        <v>84</v>
      </c>
      <c r="AY133" s="16" t="s">
        <v>157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84</v>
      </c>
      <c r="BK133" s="237">
        <f>ROUND(I133*H133,2)</f>
        <v>0</v>
      </c>
      <c r="BL133" s="16" t="s">
        <v>187</v>
      </c>
      <c r="BM133" s="236" t="s">
        <v>193</v>
      </c>
    </row>
    <row r="134" s="2" customFormat="1">
      <c r="A134" s="37"/>
      <c r="B134" s="38"/>
      <c r="C134" s="39"/>
      <c r="D134" s="238" t="s">
        <v>167</v>
      </c>
      <c r="E134" s="39"/>
      <c r="F134" s="239" t="s">
        <v>191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84</v>
      </c>
    </row>
    <row r="135" s="2" customFormat="1" ht="37.8" customHeight="1">
      <c r="A135" s="37"/>
      <c r="B135" s="38"/>
      <c r="C135" s="243" t="s">
        <v>194</v>
      </c>
      <c r="D135" s="243" t="s">
        <v>169</v>
      </c>
      <c r="E135" s="244" t="s">
        <v>195</v>
      </c>
      <c r="F135" s="245" t="s">
        <v>196</v>
      </c>
      <c r="G135" s="246" t="s">
        <v>176</v>
      </c>
      <c r="H135" s="247">
        <v>1</v>
      </c>
      <c r="I135" s="248"/>
      <c r="J135" s="249">
        <f>ROUND(I135*H135,2)</f>
        <v>0</v>
      </c>
      <c r="K135" s="245" t="s">
        <v>164</v>
      </c>
      <c r="L135" s="250"/>
      <c r="M135" s="251" t="s">
        <v>1</v>
      </c>
      <c r="N135" s="252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197</v>
      </c>
      <c r="AT135" s="236" t="s">
        <v>169</v>
      </c>
      <c r="AU135" s="236" t="s">
        <v>84</v>
      </c>
      <c r="AY135" s="16" t="s">
        <v>157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84</v>
      </c>
      <c r="BK135" s="237">
        <f>ROUND(I135*H135,2)</f>
        <v>0</v>
      </c>
      <c r="BL135" s="16" t="s">
        <v>197</v>
      </c>
      <c r="BM135" s="236" t="s">
        <v>198</v>
      </c>
    </row>
    <row r="136" s="2" customFormat="1">
      <c r="A136" s="37"/>
      <c r="B136" s="38"/>
      <c r="C136" s="39"/>
      <c r="D136" s="238" t="s">
        <v>167</v>
      </c>
      <c r="E136" s="39"/>
      <c r="F136" s="239" t="s">
        <v>196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84</v>
      </c>
    </row>
    <row r="137" s="2" customFormat="1" ht="49.05" customHeight="1">
      <c r="A137" s="37"/>
      <c r="B137" s="38"/>
      <c r="C137" s="243" t="s">
        <v>199</v>
      </c>
      <c r="D137" s="243" t="s">
        <v>169</v>
      </c>
      <c r="E137" s="244" t="s">
        <v>200</v>
      </c>
      <c r="F137" s="245" t="s">
        <v>201</v>
      </c>
      <c r="G137" s="246" t="s">
        <v>176</v>
      </c>
      <c r="H137" s="247">
        <v>1</v>
      </c>
      <c r="I137" s="248"/>
      <c r="J137" s="249">
        <f>ROUND(I137*H137,2)</f>
        <v>0</v>
      </c>
      <c r="K137" s="245" t="s">
        <v>164</v>
      </c>
      <c r="L137" s="250"/>
      <c r="M137" s="251" t="s">
        <v>1</v>
      </c>
      <c r="N137" s="252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197</v>
      </c>
      <c r="AT137" s="236" t="s">
        <v>169</v>
      </c>
      <c r="AU137" s="236" t="s">
        <v>84</v>
      </c>
      <c r="AY137" s="16" t="s">
        <v>157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84</v>
      </c>
      <c r="BK137" s="237">
        <f>ROUND(I137*H137,2)</f>
        <v>0</v>
      </c>
      <c r="BL137" s="16" t="s">
        <v>197</v>
      </c>
      <c r="BM137" s="236" t="s">
        <v>202</v>
      </c>
    </row>
    <row r="138" s="2" customFormat="1">
      <c r="A138" s="37"/>
      <c r="B138" s="38"/>
      <c r="C138" s="39"/>
      <c r="D138" s="238" t="s">
        <v>167</v>
      </c>
      <c r="E138" s="39"/>
      <c r="F138" s="239" t="s">
        <v>201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84</v>
      </c>
    </row>
    <row r="139" s="2" customFormat="1" ht="24.15" customHeight="1">
      <c r="A139" s="37"/>
      <c r="B139" s="38"/>
      <c r="C139" s="225" t="s">
        <v>203</v>
      </c>
      <c r="D139" s="225" t="s">
        <v>160</v>
      </c>
      <c r="E139" s="226" t="s">
        <v>204</v>
      </c>
      <c r="F139" s="227" t="s">
        <v>205</v>
      </c>
      <c r="G139" s="228" t="s">
        <v>176</v>
      </c>
      <c r="H139" s="229">
        <v>1</v>
      </c>
      <c r="I139" s="230"/>
      <c r="J139" s="231">
        <f>ROUND(I139*H139,2)</f>
        <v>0</v>
      </c>
      <c r="K139" s="227" t="s">
        <v>164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187</v>
      </c>
      <c r="AT139" s="236" t="s">
        <v>160</v>
      </c>
      <c r="AU139" s="236" t="s">
        <v>84</v>
      </c>
      <c r="AY139" s="16" t="s">
        <v>157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84</v>
      </c>
      <c r="BK139" s="237">
        <f>ROUND(I139*H139,2)</f>
        <v>0</v>
      </c>
      <c r="BL139" s="16" t="s">
        <v>187</v>
      </c>
      <c r="BM139" s="236" t="s">
        <v>206</v>
      </c>
    </row>
    <row r="140" s="2" customFormat="1">
      <c r="A140" s="37"/>
      <c r="B140" s="38"/>
      <c r="C140" s="39"/>
      <c r="D140" s="238" t="s">
        <v>167</v>
      </c>
      <c r="E140" s="39"/>
      <c r="F140" s="239" t="s">
        <v>207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167</v>
      </c>
      <c r="AU140" s="16" t="s">
        <v>84</v>
      </c>
    </row>
    <row r="141" s="2" customFormat="1" ht="55.5" customHeight="1">
      <c r="A141" s="37"/>
      <c r="B141" s="38"/>
      <c r="C141" s="243" t="s">
        <v>208</v>
      </c>
      <c r="D141" s="243" t="s">
        <v>169</v>
      </c>
      <c r="E141" s="244" t="s">
        <v>209</v>
      </c>
      <c r="F141" s="245" t="s">
        <v>210</v>
      </c>
      <c r="G141" s="246" t="s">
        <v>176</v>
      </c>
      <c r="H141" s="247">
        <v>1</v>
      </c>
      <c r="I141" s="248"/>
      <c r="J141" s="249">
        <f>ROUND(I141*H141,2)</f>
        <v>0</v>
      </c>
      <c r="K141" s="245" t="s">
        <v>164</v>
      </c>
      <c r="L141" s="250"/>
      <c r="M141" s="251" t="s">
        <v>1</v>
      </c>
      <c r="N141" s="252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192</v>
      </c>
      <c r="AT141" s="236" t="s">
        <v>169</v>
      </c>
      <c r="AU141" s="236" t="s">
        <v>84</v>
      </c>
      <c r="AY141" s="16" t="s">
        <v>157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84</v>
      </c>
      <c r="BK141" s="237">
        <f>ROUND(I141*H141,2)</f>
        <v>0</v>
      </c>
      <c r="BL141" s="16" t="s">
        <v>187</v>
      </c>
      <c r="BM141" s="236" t="s">
        <v>211</v>
      </c>
    </row>
    <row r="142" s="2" customFormat="1">
      <c r="A142" s="37"/>
      <c r="B142" s="38"/>
      <c r="C142" s="39"/>
      <c r="D142" s="238" t="s">
        <v>167</v>
      </c>
      <c r="E142" s="39"/>
      <c r="F142" s="239" t="s">
        <v>210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84</v>
      </c>
    </row>
    <row r="143" s="2" customFormat="1" ht="24.15" customHeight="1">
      <c r="A143" s="37"/>
      <c r="B143" s="38"/>
      <c r="C143" s="225" t="s">
        <v>212</v>
      </c>
      <c r="D143" s="225" t="s">
        <v>160</v>
      </c>
      <c r="E143" s="226" t="s">
        <v>213</v>
      </c>
      <c r="F143" s="227" t="s">
        <v>214</v>
      </c>
      <c r="G143" s="228" t="s">
        <v>176</v>
      </c>
      <c r="H143" s="229">
        <v>1</v>
      </c>
      <c r="I143" s="230"/>
      <c r="J143" s="231">
        <f>ROUND(I143*H143,2)</f>
        <v>0</v>
      </c>
      <c r="K143" s="227" t="s">
        <v>164</v>
      </c>
      <c r="L143" s="43"/>
      <c r="M143" s="232" t="s">
        <v>1</v>
      </c>
      <c r="N143" s="233" t="s">
        <v>41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187</v>
      </c>
      <c r="AT143" s="236" t="s">
        <v>160</v>
      </c>
      <c r="AU143" s="236" t="s">
        <v>84</v>
      </c>
      <c r="AY143" s="16" t="s">
        <v>157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84</v>
      </c>
      <c r="BK143" s="237">
        <f>ROUND(I143*H143,2)</f>
        <v>0</v>
      </c>
      <c r="BL143" s="16" t="s">
        <v>187</v>
      </c>
      <c r="BM143" s="236" t="s">
        <v>215</v>
      </c>
    </row>
    <row r="144" s="2" customFormat="1">
      <c r="A144" s="37"/>
      <c r="B144" s="38"/>
      <c r="C144" s="39"/>
      <c r="D144" s="238" t="s">
        <v>167</v>
      </c>
      <c r="E144" s="39"/>
      <c r="F144" s="239" t="s">
        <v>216</v>
      </c>
      <c r="G144" s="39"/>
      <c r="H144" s="39"/>
      <c r="I144" s="240"/>
      <c r="J144" s="39"/>
      <c r="K144" s="39"/>
      <c r="L144" s="43"/>
      <c r="M144" s="241"/>
      <c r="N144" s="24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84</v>
      </c>
    </row>
    <row r="145" s="2" customFormat="1" ht="66.75" customHeight="1">
      <c r="A145" s="37"/>
      <c r="B145" s="38"/>
      <c r="C145" s="243" t="s">
        <v>217</v>
      </c>
      <c r="D145" s="243" t="s">
        <v>169</v>
      </c>
      <c r="E145" s="244" t="s">
        <v>218</v>
      </c>
      <c r="F145" s="245" t="s">
        <v>219</v>
      </c>
      <c r="G145" s="246" t="s">
        <v>176</v>
      </c>
      <c r="H145" s="247">
        <v>1</v>
      </c>
      <c r="I145" s="248"/>
      <c r="J145" s="249">
        <f>ROUND(I145*H145,2)</f>
        <v>0</v>
      </c>
      <c r="K145" s="245" t="s">
        <v>164</v>
      </c>
      <c r="L145" s="250"/>
      <c r="M145" s="251" t="s">
        <v>1</v>
      </c>
      <c r="N145" s="252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192</v>
      </c>
      <c r="AT145" s="236" t="s">
        <v>169</v>
      </c>
      <c r="AU145" s="236" t="s">
        <v>84</v>
      </c>
      <c r="AY145" s="16" t="s">
        <v>157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84</v>
      </c>
      <c r="BK145" s="237">
        <f>ROUND(I145*H145,2)</f>
        <v>0</v>
      </c>
      <c r="BL145" s="16" t="s">
        <v>187</v>
      </c>
      <c r="BM145" s="236" t="s">
        <v>220</v>
      </c>
    </row>
    <row r="146" s="2" customFormat="1">
      <c r="A146" s="37"/>
      <c r="B146" s="38"/>
      <c r="C146" s="39"/>
      <c r="D146" s="238" t="s">
        <v>167</v>
      </c>
      <c r="E146" s="39"/>
      <c r="F146" s="239" t="s">
        <v>219</v>
      </c>
      <c r="G146" s="39"/>
      <c r="H146" s="39"/>
      <c r="I146" s="240"/>
      <c r="J146" s="39"/>
      <c r="K146" s="39"/>
      <c r="L146" s="43"/>
      <c r="M146" s="241"/>
      <c r="N146" s="24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167</v>
      </c>
      <c r="AU146" s="16" t="s">
        <v>84</v>
      </c>
    </row>
    <row r="147" s="2" customFormat="1" ht="16.5" customHeight="1">
      <c r="A147" s="37"/>
      <c r="B147" s="38"/>
      <c r="C147" s="225" t="s">
        <v>221</v>
      </c>
      <c r="D147" s="225" t="s">
        <v>160</v>
      </c>
      <c r="E147" s="226" t="s">
        <v>222</v>
      </c>
      <c r="F147" s="227" t="s">
        <v>223</v>
      </c>
      <c r="G147" s="228" t="s">
        <v>176</v>
      </c>
      <c r="H147" s="229">
        <v>3</v>
      </c>
      <c r="I147" s="230"/>
      <c r="J147" s="231">
        <f>ROUND(I147*H147,2)</f>
        <v>0</v>
      </c>
      <c r="K147" s="227" t="s">
        <v>164</v>
      </c>
      <c r="L147" s="43"/>
      <c r="M147" s="232" t="s">
        <v>1</v>
      </c>
      <c r="N147" s="233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187</v>
      </c>
      <c r="AT147" s="236" t="s">
        <v>160</v>
      </c>
      <c r="AU147" s="236" t="s">
        <v>84</v>
      </c>
      <c r="AY147" s="16" t="s">
        <v>157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84</v>
      </c>
      <c r="BK147" s="237">
        <f>ROUND(I147*H147,2)</f>
        <v>0</v>
      </c>
      <c r="BL147" s="16" t="s">
        <v>187</v>
      </c>
      <c r="BM147" s="236" t="s">
        <v>224</v>
      </c>
    </row>
    <row r="148" s="2" customFormat="1">
      <c r="A148" s="37"/>
      <c r="B148" s="38"/>
      <c r="C148" s="39"/>
      <c r="D148" s="238" t="s">
        <v>167</v>
      </c>
      <c r="E148" s="39"/>
      <c r="F148" s="239" t="s">
        <v>223</v>
      </c>
      <c r="G148" s="39"/>
      <c r="H148" s="39"/>
      <c r="I148" s="240"/>
      <c r="J148" s="39"/>
      <c r="K148" s="39"/>
      <c r="L148" s="43"/>
      <c r="M148" s="241"/>
      <c r="N148" s="242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167</v>
      </c>
      <c r="AU148" s="16" t="s">
        <v>84</v>
      </c>
    </row>
    <row r="149" s="2" customFormat="1" ht="49.05" customHeight="1">
      <c r="A149" s="37"/>
      <c r="B149" s="38"/>
      <c r="C149" s="243" t="s">
        <v>225</v>
      </c>
      <c r="D149" s="243" t="s">
        <v>169</v>
      </c>
      <c r="E149" s="244" t="s">
        <v>226</v>
      </c>
      <c r="F149" s="245" t="s">
        <v>227</v>
      </c>
      <c r="G149" s="246" t="s">
        <v>176</v>
      </c>
      <c r="H149" s="247">
        <v>3</v>
      </c>
      <c r="I149" s="248"/>
      <c r="J149" s="249">
        <f>ROUND(I149*H149,2)</f>
        <v>0</v>
      </c>
      <c r="K149" s="245" t="s">
        <v>164</v>
      </c>
      <c r="L149" s="250"/>
      <c r="M149" s="251" t="s">
        <v>1</v>
      </c>
      <c r="N149" s="252" t="s">
        <v>41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192</v>
      </c>
      <c r="AT149" s="236" t="s">
        <v>169</v>
      </c>
      <c r="AU149" s="236" t="s">
        <v>84</v>
      </c>
      <c r="AY149" s="16" t="s">
        <v>157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84</v>
      </c>
      <c r="BK149" s="237">
        <f>ROUND(I149*H149,2)</f>
        <v>0</v>
      </c>
      <c r="BL149" s="16" t="s">
        <v>187</v>
      </c>
      <c r="BM149" s="236" t="s">
        <v>228</v>
      </c>
    </row>
    <row r="150" s="2" customFormat="1">
      <c r="A150" s="37"/>
      <c r="B150" s="38"/>
      <c r="C150" s="39"/>
      <c r="D150" s="238" t="s">
        <v>167</v>
      </c>
      <c r="E150" s="39"/>
      <c r="F150" s="239" t="s">
        <v>227</v>
      </c>
      <c r="G150" s="39"/>
      <c r="H150" s="39"/>
      <c r="I150" s="240"/>
      <c r="J150" s="39"/>
      <c r="K150" s="39"/>
      <c r="L150" s="43"/>
      <c r="M150" s="241"/>
      <c r="N150" s="242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167</v>
      </c>
      <c r="AU150" s="16" t="s">
        <v>84</v>
      </c>
    </row>
    <row r="151" s="2" customFormat="1" ht="24.15" customHeight="1">
      <c r="A151" s="37"/>
      <c r="B151" s="38"/>
      <c r="C151" s="225" t="s">
        <v>8</v>
      </c>
      <c r="D151" s="225" t="s">
        <v>160</v>
      </c>
      <c r="E151" s="226" t="s">
        <v>229</v>
      </c>
      <c r="F151" s="227" t="s">
        <v>230</v>
      </c>
      <c r="G151" s="228" t="s">
        <v>176</v>
      </c>
      <c r="H151" s="229">
        <v>1</v>
      </c>
      <c r="I151" s="230"/>
      <c r="J151" s="231">
        <f>ROUND(I151*H151,2)</f>
        <v>0</v>
      </c>
      <c r="K151" s="227" t="s">
        <v>164</v>
      </c>
      <c r="L151" s="43"/>
      <c r="M151" s="232" t="s">
        <v>1</v>
      </c>
      <c r="N151" s="233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187</v>
      </c>
      <c r="AT151" s="236" t="s">
        <v>160</v>
      </c>
      <c r="AU151" s="236" t="s">
        <v>84</v>
      </c>
      <c r="AY151" s="16" t="s">
        <v>157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84</v>
      </c>
      <c r="BK151" s="237">
        <f>ROUND(I151*H151,2)</f>
        <v>0</v>
      </c>
      <c r="BL151" s="16" t="s">
        <v>187</v>
      </c>
      <c r="BM151" s="236" t="s">
        <v>231</v>
      </c>
    </row>
    <row r="152" s="2" customFormat="1">
      <c r="A152" s="37"/>
      <c r="B152" s="38"/>
      <c r="C152" s="39"/>
      <c r="D152" s="238" t="s">
        <v>167</v>
      </c>
      <c r="E152" s="39"/>
      <c r="F152" s="239" t="s">
        <v>230</v>
      </c>
      <c r="G152" s="39"/>
      <c r="H152" s="39"/>
      <c r="I152" s="240"/>
      <c r="J152" s="39"/>
      <c r="K152" s="39"/>
      <c r="L152" s="43"/>
      <c r="M152" s="241"/>
      <c r="N152" s="242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167</v>
      </c>
      <c r="AU152" s="16" t="s">
        <v>84</v>
      </c>
    </row>
    <row r="153" s="2" customFormat="1" ht="21.75" customHeight="1">
      <c r="A153" s="37"/>
      <c r="B153" s="38"/>
      <c r="C153" s="243" t="s">
        <v>232</v>
      </c>
      <c r="D153" s="243" t="s">
        <v>169</v>
      </c>
      <c r="E153" s="244" t="s">
        <v>233</v>
      </c>
      <c r="F153" s="245" t="s">
        <v>234</v>
      </c>
      <c r="G153" s="246" t="s">
        <v>176</v>
      </c>
      <c r="H153" s="247">
        <v>1</v>
      </c>
      <c r="I153" s="248"/>
      <c r="J153" s="249">
        <f>ROUND(I153*H153,2)</f>
        <v>0</v>
      </c>
      <c r="K153" s="245" t="s">
        <v>1</v>
      </c>
      <c r="L153" s="250"/>
      <c r="M153" s="251" t="s">
        <v>1</v>
      </c>
      <c r="N153" s="252" t="s">
        <v>41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192</v>
      </c>
      <c r="AT153" s="236" t="s">
        <v>169</v>
      </c>
      <c r="AU153" s="236" t="s">
        <v>84</v>
      </c>
      <c r="AY153" s="16" t="s">
        <v>157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84</v>
      </c>
      <c r="BK153" s="237">
        <f>ROUND(I153*H153,2)</f>
        <v>0</v>
      </c>
      <c r="BL153" s="16" t="s">
        <v>187</v>
      </c>
      <c r="BM153" s="236" t="s">
        <v>235</v>
      </c>
    </row>
    <row r="154" s="2" customFormat="1">
      <c r="A154" s="37"/>
      <c r="B154" s="38"/>
      <c r="C154" s="39"/>
      <c r="D154" s="238" t="s">
        <v>167</v>
      </c>
      <c r="E154" s="39"/>
      <c r="F154" s="239" t="s">
        <v>234</v>
      </c>
      <c r="G154" s="39"/>
      <c r="H154" s="39"/>
      <c r="I154" s="240"/>
      <c r="J154" s="39"/>
      <c r="K154" s="39"/>
      <c r="L154" s="43"/>
      <c r="M154" s="241"/>
      <c r="N154" s="24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167</v>
      </c>
      <c r="AU154" s="16" t="s">
        <v>84</v>
      </c>
    </row>
    <row r="155" s="2" customFormat="1" ht="24.15" customHeight="1">
      <c r="A155" s="37"/>
      <c r="B155" s="38"/>
      <c r="C155" s="225" t="s">
        <v>236</v>
      </c>
      <c r="D155" s="225" t="s">
        <v>160</v>
      </c>
      <c r="E155" s="226" t="s">
        <v>237</v>
      </c>
      <c r="F155" s="227" t="s">
        <v>238</v>
      </c>
      <c r="G155" s="228" t="s">
        <v>176</v>
      </c>
      <c r="H155" s="229">
        <v>1</v>
      </c>
      <c r="I155" s="230"/>
      <c r="J155" s="231">
        <f>ROUND(I155*H155,2)</f>
        <v>0</v>
      </c>
      <c r="K155" s="227" t="s">
        <v>164</v>
      </c>
      <c r="L155" s="43"/>
      <c r="M155" s="232" t="s">
        <v>1</v>
      </c>
      <c r="N155" s="233" t="s">
        <v>41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187</v>
      </c>
      <c r="AT155" s="236" t="s">
        <v>160</v>
      </c>
      <c r="AU155" s="236" t="s">
        <v>84</v>
      </c>
      <c r="AY155" s="16" t="s">
        <v>157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84</v>
      </c>
      <c r="BK155" s="237">
        <f>ROUND(I155*H155,2)</f>
        <v>0</v>
      </c>
      <c r="BL155" s="16" t="s">
        <v>187</v>
      </c>
      <c r="BM155" s="236" t="s">
        <v>239</v>
      </c>
    </row>
    <row r="156" s="2" customFormat="1">
      <c r="A156" s="37"/>
      <c r="B156" s="38"/>
      <c r="C156" s="39"/>
      <c r="D156" s="238" t="s">
        <v>167</v>
      </c>
      <c r="E156" s="39"/>
      <c r="F156" s="239" t="s">
        <v>238</v>
      </c>
      <c r="G156" s="39"/>
      <c r="H156" s="39"/>
      <c r="I156" s="240"/>
      <c r="J156" s="39"/>
      <c r="K156" s="39"/>
      <c r="L156" s="43"/>
      <c r="M156" s="241"/>
      <c r="N156" s="242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167</v>
      </c>
      <c r="AU156" s="16" t="s">
        <v>84</v>
      </c>
    </row>
    <row r="157" s="2" customFormat="1" ht="24.15" customHeight="1">
      <c r="A157" s="37"/>
      <c r="B157" s="38"/>
      <c r="C157" s="243" t="s">
        <v>240</v>
      </c>
      <c r="D157" s="243" t="s">
        <v>169</v>
      </c>
      <c r="E157" s="244" t="s">
        <v>241</v>
      </c>
      <c r="F157" s="245" t="s">
        <v>242</v>
      </c>
      <c r="G157" s="246" t="s">
        <v>176</v>
      </c>
      <c r="H157" s="247">
        <v>1</v>
      </c>
      <c r="I157" s="248"/>
      <c r="J157" s="249">
        <f>ROUND(I157*H157,2)</f>
        <v>0</v>
      </c>
      <c r="K157" s="245" t="s">
        <v>164</v>
      </c>
      <c r="L157" s="250"/>
      <c r="M157" s="251" t="s">
        <v>1</v>
      </c>
      <c r="N157" s="252" t="s">
        <v>41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192</v>
      </c>
      <c r="AT157" s="236" t="s">
        <v>169</v>
      </c>
      <c r="AU157" s="236" t="s">
        <v>84</v>
      </c>
      <c r="AY157" s="16" t="s">
        <v>157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84</v>
      </c>
      <c r="BK157" s="237">
        <f>ROUND(I157*H157,2)</f>
        <v>0</v>
      </c>
      <c r="BL157" s="16" t="s">
        <v>187</v>
      </c>
      <c r="BM157" s="236" t="s">
        <v>243</v>
      </c>
    </row>
    <row r="158" s="2" customFormat="1">
      <c r="A158" s="37"/>
      <c r="B158" s="38"/>
      <c r="C158" s="39"/>
      <c r="D158" s="238" t="s">
        <v>167</v>
      </c>
      <c r="E158" s="39"/>
      <c r="F158" s="239" t="s">
        <v>242</v>
      </c>
      <c r="G158" s="39"/>
      <c r="H158" s="39"/>
      <c r="I158" s="240"/>
      <c r="J158" s="39"/>
      <c r="K158" s="39"/>
      <c r="L158" s="43"/>
      <c r="M158" s="241"/>
      <c r="N158" s="242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167</v>
      </c>
      <c r="AU158" s="16" t="s">
        <v>84</v>
      </c>
    </row>
    <row r="159" s="2" customFormat="1" ht="37.8" customHeight="1">
      <c r="A159" s="37"/>
      <c r="B159" s="38"/>
      <c r="C159" s="225" t="s">
        <v>244</v>
      </c>
      <c r="D159" s="225" t="s">
        <v>160</v>
      </c>
      <c r="E159" s="226" t="s">
        <v>245</v>
      </c>
      <c r="F159" s="227" t="s">
        <v>246</v>
      </c>
      <c r="G159" s="228" t="s">
        <v>176</v>
      </c>
      <c r="H159" s="229">
        <v>1</v>
      </c>
      <c r="I159" s="230"/>
      <c r="J159" s="231">
        <f>ROUND(I159*H159,2)</f>
        <v>0</v>
      </c>
      <c r="K159" s="227" t="s">
        <v>164</v>
      </c>
      <c r="L159" s="43"/>
      <c r="M159" s="232" t="s">
        <v>1</v>
      </c>
      <c r="N159" s="233" t="s">
        <v>41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187</v>
      </c>
      <c r="AT159" s="236" t="s">
        <v>160</v>
      </c>
      <c r="AU159" s="236" t="s">
        <v>84</v>
      </c>
      <c r="AY159" s="16" t="s">
        <v>157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84</v>
      </c>
      <c r="BK159" s="237">
        <f>ROUND(I159*H159,2)</f>
        <v>0</v>
      </c>
      <c r="BL159" s="16" t="s">
        <v>187</v>
      </c>
      <c r="BM159" s="236" t="s">
        <v>247</v>
      </c>
    </row>
    <row r="160" s="2" customFormat="1">
      <c r="A160" s="37"/>
      <c r="B160" s="38"/>
      <c r="C160" s="39"/>
      <c r="D160" s="238" t="s">
        <v>167</v>
      </c>
      <c r="E160" s="39"/>
      <c r="F160" s="239" t="s">
        <v>246</v>
      </c>
      <c r="G160" s="39"/>
      <c r="H160" s="39"/>
      <c r="I160" s="240"/>
      <c r="J160" s="39"/>
      <c r="K160" s="39"/>
      <c r="L160" s="43"/>
      <c r="M160" s="241"/>
      <c r="N160" s="242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167</v>
      </c>
      <c r="AU160" s="16" t="s">
        <v>84</v>
      </c>
    </row>
    <row r="161" s="2" customFormat="1" ht="33" customHeight="1">
      <c r="A161" s="37"/>
      <c r="B161" s="38"/>
      <c r="C161" s="243" t="s">
        <v>248</v>
      </c>
      <c r="D161" s="243" t="s">
        <v>169</v>
      </c>
      <c r="E161" s="244" t="s">
        <v>249</v>
      </c>
      <c r="F161" s="245" t="s">
        <v>250</v>
      </c>
      <c r="G161" s="246" t="s">
        <v>176</v>
      </c>
      <c r="H161" s="247">
        <v>1</v>
      </c>
      <c r="I161" s="248"/>
      <c r="J161" s="249">
        <f>ROUND(I161*H161,2)</f>
        <v>0</v>
      </c>
      <c r="K161" s="245" t="s">
        <v>164</v>
      </c>
      <c r="L161" s="250"/>
      <c r="M161" s="251" t="s">
        <v>1</v>
      </c>
      <c r="N161" s="252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192</v>
      </c>
      <c r="AT161" s="236" t="s">
        <v>169</v>
      </c>
      <c r="AU161" s="236" t="s">
        <v>84</v>
      </c>
      <c r="AY161" s="16" t="s">
        <v>157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84</v>
      </c>
      <c r="BK161" s="237">
        <f>ROUND(I161*H161,2)</f>
        <v>0</v>
      </c>
      <c r="BL161" s="16" t="s">
        <v>187</v>
      </c>
      <c r="BM161" s="236" t="s">
        <v>251</v>
      </c>
    </row>
    <row r="162" s="2" customFormat="1">
      <c r="A162" s="37"/>
      <c r="B162" s="38"/>
      <c r="C162" s="39"/>
      <c r="D162" s="238" t="s">
        <v>167</v>
      </c>
      <c r="E162" s="39"/>
      <c r="F162" s="239" t="s">
        <v>250</v>
      </c>
      <c r="G162" s="39"/>
      <c r="H162" s="39"/>
      <c r="I162" s="240"/>
      <c r="J162" s="39"/>
      <c r="K162" s="39"/>
      <c r="L162" s="43"/>
      <c r="M162" s="241"/>
      <c r="N162" s="242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167</v>
      </c>
      <c r="AU162" s="16" t="s">
        <v>84</v>
      </c>
    </row>
    <row r="163" s="2" customFormat="1" ht="24.15" customHeight="1">
      <c r="A163" s="37"/>
      <c r="B163" s="38"/>
      <c r="C163" s="225" t="s">
        <v>7</v>
      </c>
      <c r="D163" s="225" t="s">
        <v>160</v>
      </c>
      <c r="E163" s="226" t="s">
        <v>252</v>
      </c>
      <c r="F163" s="227" t="s">
        <v>253</v>
      </c>
      <c r="G163" s="228" t="s">
        <v>176</v>
      </c>
      <c r="H163" s="229">
        <v>1</v>
      </c>
      <c r="I163" s="230"/>
      <c r="J163" s="231">
        <f>ROUND(I163*H163,2)</f>
        <v>0</v>
      </c>
      <c r="K163" s="227" t="s">
        <v>164</v>
      </c>
      <c r="L163" s="43"/>
      <c r="M163" s="232" t="s">
        <v>1</v>
      </c>
      <c r="N163" s="233" t="s">
        <v>41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165</v>
      </c>
      <c r="AT163" s="236" t="s">
        <v>160</v>
      </c>
      <c r="AU163" s="236" t="s">
        <v>84</v>
      </c>
      <c r="AY163" s="16" t="s">
        <v>157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84</v>
      </c>
      <c r="BK163" s="237">
        <f>ROUND(I163*H163,2)</f>
        <v>0</v>
      </c>
      <c r="BL163" s="16" t="s">
        <v>165</v>
      </c>
      <c r="BM163" s="236" t="s">
        <v>254</v>
      </c>
    </row>
    <row r="164" s="2" customFormat="1">
      <c r="A164" s="37"/>
      <c r="B164" s="38"/>
      <c r="C164" s="39"/>
      <c r="D164" s="238" t="s">
        <v>167</v>
      </c>
      <c r="E164" s="39"/>
      <c r="F164" s="239" t="s">
        <v>253</v>
      </c>
      <c r="G164" s="39"/>
      <c r="H164" s="39"/>
      <c r="I164" s="240"/>
      <c r="J164" s="39"/>
      <c r="K164" s="39"/>
      <c r="L164" s="43"/>
      <c r="M164" s="241"/>
      <c r="N164" s="242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167</v>
      </c>
      <c r="AU164" s="16" t="s">
        <v>84</v>
      </c>
    </row>
    <row r="165" s="2" customFormat="1" ht="21.75" customHeight="1">
      <c r="A165" s="37"/>
      <c r="B165" s="38"/>
      <c r="C165" s="243" t="s">
        <v>255</v>
      </c>
      <c r="D165" s="243" t="s">
        <v>169</v>
      </c>
      <c r="E165" s="244" t="s">
        <v>256</v>
      </c>
      <c r="F165" s="245" t="s">
        <v>257</v>
      </c>
      <c r="G165" s="246" t="s">
        <v>176</v>
      </c>
      <c r="H165" s="247">
        <v>1</v>
      </c>
      <c r="I165" s="248"/>
      <c r="J165" s="249">
        <f>ROUND(I165*H165,2)</f>
        <v>0</v>
      </c>
      <c r="K165" s="245" t="s">
        <v>164</v>
      </c>
      <c r="L165" s="250"/>
      <c r="M165" s="251" t="s">
        <v>1</v>
      </c>
      <c r="N165" s="252" t="s">
        <v>41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165</v>
      </c>
      <c r="AT165" s="236" t="s">
        <v>169</v>
      </c>
      <c r="AU165" s="236" t="s">
        <v>84</v>
      </c>
      <c r="AY165" s="16" t="s">
        <v>157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84</v>
      </c>
      <c r="BK165" s="237">
        <f>ROUND(I165*H165,2)</f>
        <v>0</v>
      </c>
      <c r="BL165" s="16" t="s">
        <v>165</v>
      </c>
      <c r="BM165" s="236" t="s">
        <v>258</v>
      </c>
    </row>
    <row r="166" s="2" customFormat="1">
      <c r="A166" s="37"/>
      <c r="B166" s="38"/>
      <c r="C166" s="39"/>
      <c r="D166" s="238" t="s">
        <v>167</v>
      </c>
      <c r="E166" s="39"/>
      <c r="F166" s="239" t="s">
        <v>257</v>
      </c>
      <c r="G166" s="39"/>
      <c r="H166" s="39"/>
      <c r="I166" s="240"/>
      <c r="J166" s="39"/>
      <c r="K166" s="39"/>
      <c r="L166" s="43"/>
      <c r="M166" s="241"/>
      <c r="N166" s="242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167</v>
      </c>
      <c r="AU166" s="16" t="s">
        <v>84</v>
      </c>
    </row>
    <row r="167" s="2" customFormat="1" ht="16.5" customHeight="1">
      <c r="A167" s="37"/>
      <c r="B167" s="38"/>
      <c r="C167" s="225" t="s">
        <v>259</v>
      </c>
      <c r="D167" s="225" t="s">
        <v>160</v>
      </c>
      <c r="E167" s="226" t="s">
        <v>260</v>
      </c>
      <c r="F167" s="227" t="s">
        <v>261</v>
      </c>
      <c r="G167" s="228" t="s">
        <v>176</v>
      </c>
      <c r="H167" s="229">
        <v>8</v>
      </c>
      <c r="I167" s="230"/>
      <c r="J167" s="231">
        <f>ROUND(I167*H167,2)</f>
        <v>0</v>
      </c>
      <c r="K167" s="227" t="s">
        <v>164</v>
      </c>
      <c r="L167" s="43"/>
      <c r="M167" s="232" t="s">
        <v>1</v>
      </c>
      <c r="N167" s="233" t="s">
        <v>41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165</v>
      </c>
      <c r="AT167" s="236" t="s">
        <v>160</v>
      </c>
      <c r="AU167" s="236" t="s">
        <v>84</v>
      </c>
      <c r="AY167" s="16" t="s">
        <v>157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84</v>
      </c>
      <c r="BK167" s="237">
        <f>ROUND(I167*H167,2)</f>
        <v>0</v>
      </c>
      <c r="BL167" s="16" t="s">
        <v>165</v>
      </c>
      <c r="BM167" s="236" t="s">
        <v>262</v>
      </c>
    </row>
    <row r="168" s="2" customFormat="1">
      <c r="A168" s="37"/>
      <c r="B168" s="38"/>
      <c r="C168" s="39"/>
      <c r="D168" s="238" t="s">
        <v>167</v>
      </c>
      <c r="E168" s="39"/>
      <c r="F168" s="239" t="s">
        <v>263</v>
      </c>
      <c r="G168" s="39"/>
      <c r="H168" s="39"/>
      <c r="I168" s="240"/>
      <c r="J168" s="39"/>
      <c r="K168" s="39"/>
      <c r="L168" s="43"/>
      <c r="M168" s="241"/>
      <c r="N168" s="242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167</v>
      </c>
      <c r="AU168" s="16" t="s">
        <v>84</v>
      </c>
    </row>
    <row r="169" s="2" customFormat="1" ht="24.15" customHeight="1">
      <c r="A169" s="37"/>
      <c r="B169" s="38"/>
      <c r="C169" s="243" t="s">
        <v>264</v>
      </c>
      <c r="D169" s="243" t="s">
        <v>169</v>
      </c>
      <c r="E169" s="244" t="s">
        <v>265</v>
      </c>
      <c r="F169" s="245" t="s">
        <v>266</v>
      </c>
      <c r="G169" s="246" t="s">
        <v>176</v>
      </c>
      <c r="H169" s="247">
        <v>8</v>
      </c>
      <c r="I169" s="248"/>
      <c r="J169" s="249">
        <f>ROUND(I169*H169,2)</f>
        <v>0</v>
      </c>
      <c r="K169" s="245" t="s">
        <v>267</v>
      </c>
      <c r="L169" s="250"/>
      <c r="M169" s="251" t="s">
        <v>1</v>
      </c>
      <c r="N169" s="252" t="s">
        <v>41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165</v>
      </c>
      <c r="AT169" s="236" t="s">
        <v>169</v>
      </c>
      <c r="AU169" s="236" t="s">
        <v>84</v>
      </c>
      <c r="AY169" s="16" t="s">
        <v>157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84</v>
      </c>
      <c r="BK169" s="237">
        <f>ROUND(I169*H169,2)</f>
        <v>0</v>
      </c>
      <c r="BL169" s="16" t="s">
        <v>165</v>
      </c>
      <c r="BM169" s="236" t="s">
        <v>268</v>
      </c>
    </row>
    <row r="170" s="2" customFormat="1">
      <c r="A170" s="37"/>
      <c r="B170" s="38"/>
      <c r="C170" s="39"/>
      <c r="D170" s="238" t="s">
        <v>167</v>
      </c>
      <c r="E170" s="39"/>
      <c r="F170" s="239" t="s">
        <v>266</v>
      </c>
      <c r="G170" s="39"/>
      <c r="H170" s="39"/>
      <c r="I170" s="240"/>
      <c r="J170" s="39"/>
      <c r="K170" s="39"/>
      <c r="L170" s="43"/>
      <c r="M170" s="241"/>
      <c r="N170" s="242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167</v>
      </c>
      <c r="AU170" s="16" t="s">
        <v>84</v>
      </c>
    </row>
    <row r="171" s="2" customFormat="1" ht="44.25" customHeight="1">
      <c r="A171" s="37"/>
      <c r="B171" s="38"/>
      <c r="C171" s="225" t="s">
        <v>269</v>
      </c>
      <c r="D171" s="225" t="s">
        <v>160</v>
      </c>
      <c r="E171" s="226" t="s">
        <v>270</v>
      </c>
      <c r="F171" s="227" t="s">
        <v>271</v>
      </c>
      <c r="G171" s="228" t="s">
        <v>176</v>
      </c>
      <c r="H171" s="229">
        <v>1</v>
      </c>
      <c r="I171" s="230"/>
      <c r="J171" s="231">
        <f>ROUND(I171*H171,2)</f>
        <v>0</v>
      </c>
      <c r="K171" s="227" t="s">
        <v>164</v>
      </c>
      <c r="L171" s="43"/>
      <c r="M171" s="232" t="s">
        <v>1</v>
      </c>
      <c r="N171" s="233" t="s">
        <v>41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165</v>
      </c>
      <c r="AT171" s="236" t="s">
        <v>160</v>
      </c>
      <c r="AU171" s="236" t="s">
        <v>84</v>
      </c>
      <c r="AY171" s="16" t="s">
        <v>157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84</v>
      </c>
      <c r="BK171" s="237">
        <f>ROUND(I171*H171,2)</f>
        <v>0</v>
      </c>
      <c r="BL171" s="16" t="s">
        <v>165</v>
      </c>
      <c r="BM171" s="236" t="s">
        <v>272</v>
      </c>
    </row>
    <row r="172" s="2" customFormat="1">
      <c r="A172" s="37"/>
      <c r="B172" s="38"/>
      <c r="C172" s="39"/>
      <c r="D172" s="238" t="s">
        <v>167</v>
      </c>
      <c r="E172" s="39"/>
      <c r="F172" s="239" t="s">
        <v>273</v>
      </c>
      <c r="G172" s="39"/>
      <c r="H172" s="39"/>
      <c r="I172" s="240"/>
      <c r="J172" s="39"/>
      <c r="K172" s="39"/>
      <c r="L172" s="43"/>
      <c r="M172" s="241"/>
      <c r="N172" s="242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167</v>
      </c>
      <c r="AU172" s="16" t="s">
        <v>84</v>
      </c>
    </row>
    <row r="173" s="2" customFormat="1" ht="24.15" customHeight="1">
      <c r="A173" s="37"/>
      <c r="B173" s="38"/>
      <c r="C173" s="243" t="s">
        <v>274</v>
      </c>
      <c r="D173" s="243" t="s">
        <v>169</v>
      </c>
      <c r="E173" s="244" t="s">
        <v>275</v>
      </c>
      <c r="F173" s="245" t="s">
        <v>276</v>
      </c>
      <c r="G173" s="246" t="s">
        <v>176</v>
      </c>
      <c r="H173" s="247">
        <v>1</v>
      </c>
      <c r="I173" s="248"/>
      <c r="J173" s="249">
        <f>ROUND(I173*H173,2)</f>
        <v>0</v>
      </c>
      <c r="K173" s="245" t="s">
        <v>164</v>
      </c>
      <c r="L173" s="250"/>
      <c r="M173" s="251" t="s">
        <v>1</v>
      </c>
      <c r="N173" s="252" t="s">
        <v>41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165</v>
      </c>
      <c r="AT173" s="236" t="s">
        <v>169</v>
      </c>
      <c r="AU173" s="236" t="s">
        <v>84</v>
      </c>
      <c r="AY173" s="16" t="s">
        <v>157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84</v>
      </c>
      <c r="BK173" s="237">
        <f>ROUND(I173*H173,2)</f>
        <v>0</v>
      </c>
      <c r="BL173" s="16" t="s">
        <v>165</v>
      </c>
      <c r="BM173" s="236" t="s">
        <v>277</v>
      </c>
    </row>
    <row r="174" s="2" customFormat="1">
      <c r="A174" s="37"/>
      <c r="B174" s="38"/>
      <c r="C174" s="39"/>
      <c r="D174" s="238" t="s">
        <v>167</v>
      </c>
      <c r="E174" s="39"/>
      <c r="F174" s="239" t="s">
        <v>276</v>
      </c>
      <c r="G174" s="39"/>
      <c r="H174" s="39"/>
      <c r="I174" s="240"/>
      <c r="J174" s="39"/>
      <c r="K174" s="39"/>
      <c r="L174" s="43"/>
      <c r="M174" s="241"/>
      <c r="N174" s="242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167</v>
      </c>
      <c r="AU174" s="16" t="s">
        <v>84</v>
      </c>
    </row>
    <row r="175" s="2" customFormat="1" ht="24.15" customHeight="1">
      <c r="A175" s="37"/>
      <c r="B175" s="38"/>
      <c r="C175" s="225" t="s">
        <v>278</v>
      </c>
      <c r="D175" s="225" t="s">
        <v>160</v>
      </c>
      <c r="E175" s="226" t="s">
        <v>279</v>
      </c>
      <c r="F175" s="227" t="s">
        <v>280</v>
      </c>
      <c r="G175" s="228" t="s">
        <v>176</v>
      </c>
      <c r="H175" s="229">
        <v>3</v>
      </c>
      <c r="I175" s="230"/>
      <c r="J175" s="231">
        <f>ROUND(I175*H175,2)</f>
        <v>0</v>
      </c>
      <c r="K175" s="227" t="s">
        <v>164</v>
      </c>
      <c r="L175" s="43"/>
      <c r="M175" s="232" t="s">
        <v>1</v>
      </c>
      <c r="N175" s="233" t="s">
        <v>41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165</v>
      </c>
      <c r="AT175" s="236" t="s">
        <v>160</v>
      </c>
      <c r="AU175" s="236" t="s">
        <v>84</v>
      </c>
      <c r="AY175" s="16" t="s">
        <v>157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84</v>
      </c>
      <c r="BK175" s="237">
        <f>ROUND(I175*H175,2)</f>
        <v>0</v>
      </c>
      <c r="BL175" s="16" t="s">
        <v>165</v>
      </c>
      <c r="BM175" s="236" t="s">
        <v>281</v>
      </c>
    </row>
    <row r="176" s="2" customFormat="1">
      <c r="A176" s="37"/>
      <c r="B176" s="38"/>
      <c r="C176" s="39"/>
      <c r="D176" s="238" t="s">
        <v>167</v>
      </c>
      <c r="E176" s="39"/>
      <c r="F176" s="239" t="s">
        <v>282</v>
      </c>
      <c r="G176" s="39"/>
      <c r="H176" s="39"/>
      <c r="I176" s="240"/>
      <c r="J176" s="39"/>
      <c r="K176" s="39"/>
      <c r="L176" s="43"/>
      <c r="M176" s="241"/>
      <c r="N176" s="242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167</v>
      </c>
      <c r="AU176" s="16" t="s">
        <v>84</v>
      </c>
    </row>
    <row r="177" s="2" customFormat="1" ht="33" customHeight="1">
      <c r="A177" s="37"/>
      <c r="B177" s="38"/>
      <c r="C177" s="243" t="s">
        <v>283</v>
      </c>
      <c r="D177" s="243" t="s">
        <v>169</v>
      </c>
      <c r="E177" s="244" t="s">
        <v>284</v>
      </c>
      <c r="F177" s="245" t="s">
        <v>285</v>
      </c>
      <c r="G177" s="246" t="s">
        <v>176</v>
      </c>
      <c r="H177" s="247">
        <v>3</v>
      </c>
      <c r="I177" s="248"/>
      <c r="J177" s="249">
        <f>ROUND(I177*H177,2)</f>
        <v>0</v>
      </c>
      <c r="K177" s="245" t="s">
        <v>164</v>
      </c>
      <c r="L177" s="250"/>
      <c r="M177" s="251" t="s">
        <v>1</v>
      </c>
      <c r="N177" s="252" t="s">
        <v>41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165</v>
      </c>
      <c r="AT177" s="236" t="s">
        <v>169</v>
      </c>
      <c r="AU177" s="236" t="s">
        <v>84</v>
      </c>
      <c r="AY177" s="16" t="s">
        <v>157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84</v>
      </c>
      <c r="BK177" s="237">
        <f>ROUND(I177*H177,2)</f>
        <v>0</v>
      </c>
      <c r="BL177" s="16" t="s">
        <v>165</v>
      </c>
      <c r="BM177" s="236" t="s">
        <v>286</v>
      </c>
    </row>
    <row r="178" s="2" customFormat="1">
      <c r="A178" s="37"/>
      <c r="B178" s="38"/>
      <c r="C178" s="39"/>
      <c r="D178" s="238" t="s">
        <v>167</v>
      </c>
      <c r="E178" s="39"/>
      <c r="F178" s="239" t="s">
        <v>285</v>
      </c>
      <c r="G178" s="39"/>
      <c r="H178" s="39"/>
      <c r="I178" s="240"/>
      <c r="J178" s="39"/>
      <c r="K178" s="39"/>
      <c r="L178" s="43"/>
      <c r="M178" s="241"/>
      <c r="N178" s="242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167</v>
      </c>
      <c r="AU178" s="16" t="s">
        <v>84</v>
      </c>
    </row>
    <row r="179" s="2" customFormat="1" ht="24.15" customHeight="1">
      <c r="A179" s="37"/>
      <c r="B179" s="38"/>
      <c r="C179" s="225" t="s">
        <v>287</v>
      </c>
      <c r="D179" s="225" t="s">
        <v>160</v>
      </c>
      <c r="E179" s="226" t="s">
        <v>288</v>
      </c>
      <c r="F179" s="227" t="s">
        <v>289</v>
      </c>
      <c r="G179" s="228" t="s">
        <v>176</v>
      </c>
      <c r="H179" s="229">
        <v>10</v>
      </c>
      <c r="I179" s="230"/>
      <c r="J179" s="231">
        <f>ROUND(I179*H179,2)</f>
        <v>0</v>
      </c>
      <c r="K179" s="227" t="s">
        <v>164</v>
      </c>
      <c r="L179" s="43"/>
      <c r="M179" s="232" t="s">
        <v>1</v>
      </c>
      <c r="N179" s="233" t="s">
        <v>41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165</v>
      </c>
      <c r="AT179" s="236" t="s">
        <v>160</v>
      </c>
      <c r="AU179" s="236" t="s">
        <v>84</v>
      </c>
      <c r="AY179" s="16" t="s">
        <v>157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84</v>
      </c>
      <c r="BK179" s="237">
        <f>ROUND(I179*H179,2)</f>
        <v>0</v>
      </c>
      <c r="BL179" s="16" t="s">
        <v>165</v>
      </c>
      <c r="BM179" s="236" t="s">
        <v>290</v>
      </c>
    </row>
    <row r="180" s="2" customFormat="1">
      <c r="A180" s="37"/>
      <c r="B180" s="38"/>
      <c r="C180" s="39"/>
      <c r="D180" s="238" t="s">
        <v>167</v>
      </c>
      <c r="E180" s="39"/>
      <c r="F180" s="239" t="s">
        <v>291</v>
      </c>
      <c r="G180" s="39"/>
      <c r="H180" s="39"/>
      <c r="I180" s="240"/>
      <c r="J180" s="39"/>
      <c r="K180" s="39"/>
      <c r="L180" s="43"/>
      <c r="M180" s="241"/>
      <c r="N180" s="242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167</v>
      </c>
      <c r="AU180" s="16" t="s">
        <v>84</v>
      </c>
    </row>
    <row r="181" s="2" customFormat="1" ht="33" customHeight="1">
      <c r="A181" s="37"/>
      <c r="B181" s="38"/>
      <c r="C181" s="243" t="s">
        <v>292</v>
      </c>
      <c r="D181" s="243" t="s">
        <v>169</v>
      </c>
      <c r="E181" s="244" t="s">
        <v>293</v>
      </c>
      <c r="F181" s="245" t="s">
        <v>294</v>
      </c>
      <c r="G181" s="246" t="s">
        <v>176</v>
      </c>
      <c r="H181" s="247">
        <v>3</v>
      </c>
      <c r="I181" s="248"/>
      <c r="J181" s="249">
        <f>ROUND(I181*H181,2)</f>
        <v>0</v>
      </c>
      <c r="K181" s="245" t="s">
        <v>164</v>
      </c>
      <c r="L181" s="250"/>
      <c r="M181" s="251" t="s">
        <v>1</v>
      </c>
      <c r="N181" s="252" t="s">
        <v>41</v>
      </c>
      <c r="O181" s="90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165</v>
      </c>
      <c r="AT181" s="236" t="s">
        <v>169</v>
      </c>
      <c r="AU181" s="236" t="s">
        <v>84</v>
      </c>
      <c r="AY181" s="16" t="s">
        <v>157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84</v>
      </c>
      <c r="BK181" s="237">
        <f>ROUND(I181*H181,2)</f>
        <v>0</v>
      </c>
      <c r="BL181" s="16" t="s">
        <v>165</v>
      </c>
      <c r="BM181" s="236" t="s">
        <v>295</v>
      </c>
    </row>
    <row r="182" s="2" customFormat="1">
      <c r="A182" s="37"/>
      <c r="B182" s="38"/>
      <c r="C182" s="39"/>
      <c r="D182" s="238" t="s">
        <v>167</v>
      </c>
      <c r="E182" s="39"/>
      <c r="F182" s="239" t="s">
        <v>294</v>
      </c>
      <c r="G182" s="39"/>
      <c r="H182" s="39"/>
      <c r="I182" s="240"/>
      <c r="J182" s="39"/>
      <c r="K182" s="39"/>
      <c r="L182" s="43"/>
      <c r="M182" s="241"/>
      <c r="N182" s="242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167</v>
      </c>
      <c r="AU182" s="16" t="s">
        <v>84</v>
      </c>
    </row>
    <row r="183" s="2" customFormat="1" ht="33" customHeight="1">
      <c r="A183" s="37"/>
      <c r="B183" s="38"/>
      <c r="C183" s="243" t="s">
        <v>296</v>
      </c>
      <c r="D183" s="243" t="s">
        <v>169</v>
      </c>
      <c r="E183" s="244" t="s">
        <v>297</v>
      </c>
      <c r="F183" s="245" t="s">
        <v>298</v>
      </c>
      <c r="G183" s="246" t="s">
        <v>176</v>
      </c>
      <c r="H183" s="247">
        <v>1</v>
      </c>
      <c r="I183" s="248"/>
      <c r="J183" s="249">
        <f>ROUND(I183*H183,2)</f>
        <v>0</v>
      </c>
      <c r="K183" s="245" t="s">
        <v>164</v>
      </c>
      <c r="L183" s="250"/>
      <c r="M183" s="251" t="s">
        <v>1</v>
      </c>
      <c r="N183" s="252" t="s">
        <v>41</v>
      </c>
      <c r="O183" s="90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165</v>
      </c>
      <c r="AT183" s="236" t="s">
        <v>169</v>
      </c>
      <c r="AU183" s="236" t="s">
        <v>84</v>
      </c>
      <c r="AY183" s="16" t="s">
        <v>157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84</v>
      </c>
      <c r="BK183" s="237">
        <f>ROUND(I183*H183,2)</f>
        <v>0</v>
      </c>
      <c r="BL183" s="16" t="s">
        <v>165</v>
      </c>
      <c r="BM183" s="236" t="s">
        <v>299</v>
      </c>
    </row>
    <row r="184" s="2" customFormat="1">
      <c r="A184" s="37"/>
      <c r="B184" s="38"/>
      <c r="C184" s="39"/>
      <c r="D184" s="238" t="s">
        <v>167</v>
      </c>
      <c r="E184" s="39"/>
      <c r="F184" s="239" t="s">
        <v>298</v>
      </c>
      <c r="G184" s="39"/>
      <c r="H184" s="39"/>
      <c r="I184" s="240"/>
      <c r="J184" s="39"/>
      <c r="K184" s="39"/>
      <c r="L184" s="43"/>
      <c r="M184" s="241"/>
      <c r="N184" s="242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167</v>
      </c>
      <c r="AU184" s="16" t="s">
        <v>84</v>
      </c>
    </row>
    <row r="185" s="2" customFormat="1" ht="33" customHeight="1">
      <c r="A185" s="37"/>
      <c r="B185" s="38"/>
      <c r="C185" s="243" t="s">
        <v>300</v>
      </c>
      <c r="D185" s="243" t="s">
        <v>169</v>
      </c>
      <c r="E185" s="244" t="s">
        <v>301</v>
      </c>
      <c r="F185" s="245" t="s">
        <v>302</v>
      </c>
      <c r="G185" s="246" t="s">
        <v>176</v>
      </c>
      <c r="H185" s="247">
        <v>6</v>
      </c>
      <c r="I185" s="248"/>
      <c r="J185" s="249">
        <f>ROUND(I185*H185,2)</f>
        <v>0</v>
      </c>
      <c r="K185" s="245" t="s">
        <v>164</v>
      </c>
      <c r="L185" s="250"/>
      <c r="M185" s="251" t="s">
        <v>1</v>
      </c>
      <c r="N185" s="252" t="s">
        <v>41</v>
      </c>
      <c r="O185" s="90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165</v>
      </c>
      <c r="AT185" s="236" t="s">
        <v>169</v>
      </c>
      <c r="AU185" s="236" t="s">
        <v>84</v>
      </c>
      <c r="AY185" s="16" t="s">
        <v>157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84</v>
      </c>
      <c r="BK185" s="237">
        <f>ROUND(I185*H185,2)</f>
        <v>0</v>
      </c>
      <c r="BL185" s="16" t="s">
        <v>165</v>
      </c>
      <c r="BM185" s="236" t="s">
        <v>303</v>
      </c>
    </row>
    <row r="186" s="2" customFormat="1">
      <c r="A186" s="37"/>
      <c r="B186" s="38"/>
      <c r="C186" s="39"/>
      <c r="D186" s="238" t="s">
        <v>167</v>
      </c>
      <c r="E186" s="39"/>
      <c r="F186" s="239" t="s">
        <v>302</v>
      </c>
      <c r="G186" s="39"/>
      <c r="H186" s="39"/>
      <c r="I186" s="240"/>
      <c r="J186" s="39"/>
      <c r="K186" s="39"/>
      <c r="L186" s="43"/>
      <c r="M186" s="241"/>
      <c r="N186" s="242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167</v>
      </c>
      <c r="AU186" s="16" t="s">
        <v>84</v>
      </c>
    </row>
    <row r="187" s="2" customFormat="1" ht="16.5" customHeight="1">
      <c r="A187" s="37"/>
      <c r="B187" s="38"/>
      <c r="C187" s="225" t="s">
        <v>304</v>
      </c>
      <c r="D187" s="225" t="s">
        <v>160</v>
      </c>
      <c r="E187" s="226" t="s">
        <v>305</v>
      </c>
      <c r="F187" s="227" t="s">
        <v>306</v>
      </c>
      <c r="G187" s="228" t="s">
        <v>307</v>
      </c>
      <c r="H187" s="229">
        <v>20</v>
      </c>
      <c r="I187" s="230"/>
      <c r="J187" s="231">
        <f>ROUND(I187*H187,2)</f>
        <v>0</v>
      </c>
      <c r="K187" s="227" t="s">
        <v>164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165</v>
      </c>
      <c r="AT187" s="236" t="s">
        <v>160</v>
      </c>
      <c r="AU187" s="236" t="s">
        <v>84</v>
      </c>
      <c r="AY187" s="16" t="s">
        <v>157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84</v>
      </c>
      <c r="BK187" s="237">
        <f>ROUND(I187*H187,2)</f>
        <v>0</v>
      </c>
      <c r="BL187" s="16" t="s">
        <v>165</v>
      </c>
      <c r="BM187" s="236" t="s">
        <v>308</v>
      </c>
    </row>
    <row r="188" s="2" customFormat="1">
      <c r="A188" s="37"/>
      <c r="B188" s="38"/>
      <c r="C188" s="39"/>
      <c r="D188" s="238" t="s">
        <v>167</v>
      </c>
      <c r="E188" s="39"/>
      <c r="F188" s="239" t="s">
        <v>309</v>
      </c>
      <c r="G188" s="39"/>
      <c r="H188" s="39"/>
      <c r="I188" s="240"/>
      <c r="J188" s="39"/>
      <c r="K188" s="39"/>
      <c r="L188" s="43"/>
      <c r="M188" s="241"/>
      <c r="N188" s="242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167</v>
      </c>
      <c r="AU188" s="16" t="s">
        <v>84</v>
      </c>
    </row>
    <row r="189" s="2" customFormat="1" ht="24.15" customHeight="1">
      <c r="A189" s="37"/>
      <c r="B189" s="38"/>
      <c r="C189" s="225" t="s">
        <v>310</v>
      </c>
      <c r="D189" s="225" t="s">
        <v>160</v>
      </c>
      <c r="E189" s="226" t="s">
        <v>311</v>
      </c>
      <c r="F189" s="227" t="s">
        <v>312</v>
      </c>
      <c r="G189" s="228" t="s">
        <v>307</v>
      </c>
      <c r="H189" s="229">
        <v>2</v>
      </c>
      <c r="I189" s="230"/>
      <c r="J189" s="231">
        <f>ROUND(I189*H189,2)</f>
        <v>0</v>
      </c>
      <c r="K189" s="227" t="s">
        <v>164</v>
      </c>
      <c r="L189" s="43"/>
      <c r="M189" s="232" t="s">
        <v>1</v>
      </c>
      <c r="N189" s="233" t="s">
        <v>41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165</v>
      </c>
      <c r="AT189" s="236" t="s">
        <v>160</v>
      </c>
      <c r="AU189" s="236" t="s">
        <v>84</v>
      </c>
      <c r="AY189" s="16" t="s">
        <v>157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84</v>
      </c>
      <c r="BK189" s="237">
        <f>ROUND(I189*H189,2)</f>
        <v>0</v>
      </c>
      <c r="BL189" s="16" t="s">
        <v>165</v>
      </c>
      <c r="BM189" s="236" t="s">
        <v>313</v>
      </c>
    </row>
    <row r="190" s="2" customFormat="1">
      <c r="A190" s="37"/>
      <c r="B190" s="38"/>
      <c r="C190" s="39"/>
      <c r="D190" s="238" t="s">
        <v>167</v>
      </c>
      <c r="E190" s="39"/>
      <c r="F190" s="239" t="s">
        <v>314</v>
      </c>
      <c r="G190" s="39"/>
      <c r="H190" s="39"/>
      <c r="I190" s="240"/>
      <c r="J190" s="39"/>
      <c r="K190" s="39"/>
      <c r="L190" s="43"/>
      <c r="M190" s="241"/>
      <c r="N190" s="242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167</v>
      </c>
      <c r="AU190" s="16" t="s">
        <v>84</v>
      </c>
    </row>
    <row r="191" s="2" customFormat="1" ht="16.5" customHeight="1">
      <c r="A191" s="37"/>
      <c r="B191" s="38"/>
      <c r="C191" s="225" t="s">
        <v>315</v>
      </c>
      <c r="D191" s="225" t="s">
        <v>160</v>
      </c>
      <c r="E191" s="226" t="s">
        <v>316</v>
      </c>
      <c r="F191" s="227" t="s">
        <v>317</v>
      </c>
      <c r="G191" s="228" t="s">
        <v>307</v>
      </c>
      <c r="H191" s="229">
        <v>4</v>
      </c>
      <c r="I191" s="230"/>
      <c r="J191" s="231">
        <f>ROUND(I191*H191,2)</f>
        <v>0</v>
      </c>
      <c r="K191" s="227" t="s">
        <v>164</v>
      </c>
      <c r="L191" s="43"/>
      <c r="M191" s="232" t="s">
        <v>1</v>
      </c>
      <c r="N191" s="233" t="s">
        <v>41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165</v>
      </c>
      <c r="AT191" s="236" t="s">
        <v>160</v>
      </c>
      <c r="AU191" s="236" t="s">
        <v>84</v>
      </c>
      <c r="AY191" s="16" t="s">
        <v>157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84</v>
      </c>
      <c r="BK191" s="237">
        <f>ROUND(I191*H191,2)</f>
        <v>0</v>
      </c>
      <c r="BL191" s="16" t="s">
        <v>165</v>
      </c>
      <c r="BM191" s="236" t="s">
        <v>318</v>
      </c>
    </row>
    <row r="192" s="2" customFormat="1">
      <c r="A192" s="37"/>
      <c r="B192" s="38"/>
      <c r="C192" s="39"/>
      <c r="D192" s="238" t="s">
        <v>167</v>
      </c>
      <c r="E192" s="39"/>
      <c r="F192" s="239" t="s">
        <v>319</v>
      </c>
      <c r="G192" s="39"/>
      <c r="H192" s="39"/>
      <c r="I192" s="240"/>
      <c r="J192" s="39"/>
      <c r="K192" s="39"/>
      <c r="L192" s="43"/>
      <c r="M192" s="241"/>
      <c r="N192" s="242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167</v>
      </c>
      <c r="AU192" s="16" t="s">
        <v>84</v>
      </c>
    </row>
    <row r="193" s="2" customFormat="1" ht="16.5" customHeight="1">
      <c r="A193" s="37"/>
      <c r="B193" s="38"/>
      <c r="C193" s="225" t="s">
        <v>320</v>
      </c>
      <c r="D193" s="225" t="s">
        <v>160</v>
      </c>
      <c r="E193" s="226" t="s">
        <v>321</v>
      </c>
      <c r="F193" s="227" t="s">
        <v>322</v>
      </c>
      <c r="G193" s="228" t="s">
        <v>307</v>
      </c>
      <c r="H193" s="229">
        <v>4</v>
      </c>
      <c r="I193" s="230"/>
      <c r="J193" s="231">
        <f>ROUND(I193*H193,2)</f>
        <v>0</v>
      </c>
      <c r="K193" s="227" t="s">
        <v>164</v>
      </c>
      <c r="L193" s="43"/>
      <c r="M193" s="232" t="s">
        <v>1</v>
      </c>
      <c r="N193" s="233" t="s">
        <v>41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165</v>
      </c>
      <c r="AT193" s="236" t="s">
        <v>160</v>
      </c>
      <c r="AU193" s="236" t="s">
        <v>84</v>
      </c>
      <c r="AY193" s="16" t="s">
        <v>157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84</v>
      </c>
      <c r="BK193" s="237">
        <f>ROUND(I193*H193,2)</f>
        <v>0</v>
      </c>
      <c r="BL193" s="16" t="s">
        <v>165</v>
      </c>
      <c r="BM193" s="236" t="s">
        <v>323</v>
      </c>
    </row>
    <row r="194" s="2" customFormat="1">
      <c r="A194" s="37"/>
      <c r="B194" s="38"/>
      <c r="C194" s="39"/>
      <c r="D194" s="238" t="s">
        <v>167</v>
      </c>
      <c r="E194" s="39"/>
      <c r="F194" s="239" t="s">
        <v>324</v>
      </c>
      <c r="G194" s="39"/>
      <c r="H194" s="39"/>
      <c r="I194" s="240"/>
      <c r="J194" s="39"/>
      <c r="K194" s="39"/>
      <c r="L194" s="43"/>
      <c r="M194" s="241"/>
      <c r="N194" s="242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167</v>
      </c>
      <c r="AU194" s="16" t="s">
        <v>84</v>
      </c>
    </row>
    <row r="195" s="2" customFormat="1" ht="24.15" customHeight="1">
      <c r="A195" s="37"/>
      <c r="B195" s="38"/>
      <c r="C195" s="225" t="s">
        <v>325</v>
      </c>
      <c r="D195" s="225" t="s">
        <v>160</v>
      </c>
      <c r="E195" s="226" t="s">
        <v>326</v>
      </c>
      <c r="F195" s="227" t="s">
        <v>327</v>
      </c>
      <c r="G195" s="228" t="s">
        <v>307</v>
      </c>
      <c r="H195" s="229">
        <v>8</v>
      </c>
      <c r="I195" s="230"/>
      <c r="J195" s="231">
        <f>ROUND(I195*H195,2)</f>
        <v>0</v>
      </c>
      <c r="K195" s="227" t="s">
        <v>164</v>
      </c>
      <c r="L195" s="43"/>
      <c r="M195" s="232" t="s">
        <v>1</v>
      </c>
      <c r="N195" s="233" t="s">
        <v>41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165</v>
      </c>
      <c r="AT195" s="236" t="s">
        <v>160</v>
      </c>
      <c r="AU195" s="236" t="s">
        <v>84</v>
      </c>
      <c r="AY195" s="16" t="s">
        <v>157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84</v>
      </c>
      <c r="BK195" s="237">
        <f>ROUND(I195*H195,2)</f>
        <v>0</v>
      </c>
      <c r="BL195" s="16" t="s">
        <v>165</v>
      </c>
      <c r="BM195" s="236" t="s">
        <v>328</v>
      </c>
    </row>
    <row r="196" s="2" customFormat="1">
      <c r="A196" s="37"/>
      <c r="B196" s="38"/>
      <c r="C196" s="39"/>
      <c r="D196" s="238" t="s">
        <v>167</v>
      </c>
      <c r="E196" s="39"/>
      <c r="F196" s="239" t="s">
        <v>329</v>
      </c>
      <c r="G196" s="39"/>
      <c r="H196" s="39"/>
      <c r="I196" s="240"/>
      <c r="J196" s="39"/>
      <c r="K196" s="39"/>
      <c r="L196" s="43"/>
      <c r="M196" s="241"/>
      <c r="N196" s="242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167</v>
      </c>
      <c r="AU196" s="16" t="s">
        <v>84</v>
      </c>
    </row>
    <row r="197" s="2" customFormat="1" ht="37.8" customHeight="1">
      <c r="A197" s="37"/>
      <c r="B197" s="38"/>
      <c r="C197" s="225" t="s">
        <v>330</v>
      </c>
      <c r="D197" s="225" t="s">
        <v>160</v>
      </c>
      <c r="E197" s="226" t="s">
        <v>331</v>
      </c>
      <c r="F197" s="227" t="s">
        <v>332</v>
      </c>
      <c r="G197" s="228" t="s">
        <v>176</v>
      </c>
      <c r="H197" s="229">
        <v>1</v>
      </c>
      <c r="I197" s="230"/>
      <c r="J197" s="231">
        <f>ROUND(I197*H197,2)</f>
        <v>0</v>
      </c>
      <c r="K197" s="227" t="s">
        <v>164</v>
      </c>
      <c r="L197" s="43"/>
      <c r="M197" s="232" t="s">
        <v>1</v>
      </c>
      <c r="N197" s="233" t="s">
        <v>41</v>
      </c>
      <c r="O197" s="90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165</v>
      </c>
      <c r="AT197" s="236" t="s">
        <v>160</v>
      </c>
      <c r="AU197" s="236" t="s">
        <v>84</v>
      </c>
      <c r="AY197" s="16" t="s">
        <v>157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84</v>
      </c>
      <c r="BK197" s="237">
        <f>ROUND(I197*H197,2)</f>
        <v>0</v>
      </c>
      <c r="BL197" s="16" t="s">
        <v>165</v>
      </c>
      <c r="BM197" s="236" t="s">
        <v>333</v>
      </c>
    </row>
    <row r="198" s="2" customFormat="1">
      <c r="A198" s="37"/>
      <c r="B198" s="38"/>
      <c r="C198" s="39"/>
      <c r="D198" s="238" t="s">
        <v>167</v>
      </c>
      <c r="E198" s="39"/>
      <c r="F198" s="239" t="s">
        <v>334</v>
      </c>
      <c r="G198" s="39"/>
      <c r="H198" s="39"/>
      <c r="I198" s="240"/>
      <c r="J198" s="39"/>
      <c r="K198" s="39"/>
      <c r="L198" s="43"/>
      <c r="M198" s="241"/>
      <c r="N198" s="242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167</v>
      </c>
      <c r="AU198" s="16" t="s">
        <v>84</v>
      </c>
    </row>
    <row r="199" s="2" customFormat="1" ht="24.15" customHeight="1">
      <c r="A199" s="37"/>
      <c r="B199" s="38"/>
      <c r="C199" s="225" t="s">
        <v>335</v>
      </c>
      <c r="D199" s="225" t="s">
        <v>160</v>
      </c>
      <c r="E199" s="226" t="s">
        <v>336</v>
      </c>
      <c r="F199" s="227" t="s">
        <v>337</v>
      </c>
      <c r="G199" s="228" t="s">
        <v>176</v>
      </c>
      <c r="H199" s="229">
        <v>1</v>
      </c>
      <c r="I199" s="230"/>
      <c r="J199" s="231">
        <f>ROUND(I199*H199,2)</f>
        <v>0</v>
      </c>
      <c r="K199" s="227" t="s">
        <v>164</v>
      </c>
      <c r="L199" s="43"/>
      <c r="M199" s="232" t="s">
        <v>1</v>
      </c>
      <c r="N199" s="233" t="s">
        <v>41</v>
      </c>
      <c r="O199" s="90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165</v>
      </c>
      <c r="AT199" s="236" t="s">
        <v>160</v>
      </c>
      <c r="AU199" s="236" t="s">
        <v>84</v>
      </c>
      <c r="AY199" s="16" t="s">
        <v>157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84</v>
      </c>
      <c r="BK199" s="237">
        <f>ROUND(I199*H199,2)</f>
        <v>0</v>
      </c>
      <c r="BL199" s="16" t="s">
        <v>165</v>
      </c>
      <c r="BM199" s="236" t="s">
        <v>338</v>
      </c>
    </row>
    <row r="200" s="2" customFormat="1">
      <c r="A200" s="37"/>
      <c r="B200" s="38"/>
      <c r="C200" s="39"/>
      <c r="D200" s="238" t="s">
        <v>167</v>
      </c>
      <c r="E200" s="39"/>
      <c r="F200" s="239" t="s">
        <v>339</v>
      </c>
      <c r="G200" s="39"/>
      <c r="H200" s="39"/>
      <c r="I200" s="240"/>
      <c r="J200" s="39"/>
      <c r="K200" s="39"/>
      <c r="L200" s="43"/>
      <c r="M200" s="241"/>
      <c r="N200" s="242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167</v>
      </c>
      <c r="AU200" s="16" t="s">
        <v>84</v>
      </c>
    </row>
    <row r="201" s="2" customFormat="1" ht="55.5" customHeight="1">
      <c r="A201" s="37"/>
      <c r="B201" s="38"/>
      <c r="C201" s="225" t="s">
        <v>340</v>
      </c>
      <c r="D201" s="225" t="s">
        <v>160</v>
      </c>
      <c r="E201" s="226" t="s">
        <v>341</v>
      </c>
      <c r="F201" s="227" t="s">
        <v>342</v>
      </c>
      <c r="G201" s="228" t="s">
        <v>176</v>
      </c>
      <c r="H201" s="229">
        <v>1</v>
      </c>
      <c r="I201" s="230"/>
      <c r="J201" s="231">
        <f>ROUND(I201*H201,2)</f>
        <v>0</v>
      </c>
      <c r="K201" s="227" t="s">
        <v>164</v>
      </c>
      <c r="L201" s="43"/>
      <c r="M201" s="232" t="s">
        <v>1</v>
      </c>
      <c r="N201" s="233" t="s">
        <v>41</v>
      </c>
      <c r="O201" s="90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165</v>
      </c>
      <c r="AT201" s="236" t="s">
        <v>160</v>
      </c>
      <c r="AU201" s="236" t="s">
        <v>84</v>
      </c>
      <c r="AY201" s="16" t="s">
        <v>157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84</v>
      </c>
      <c r="BK201" s="237">
        <f>ROUND(I201*H201,2)</f>
        <v>0</v>
      </c>
      <c r="BL201" s="16" t="s">
        <v>165</v>
      </c>
      <c r="BM201" s="236" t="s">
        <v>343</v>
      </c>
    </row>
    <row r="202" s="2" customFormat="1">
      <c r="A202" s="37"/>
      <c r="B202" s="38"/>
      <c r="C202" s="39"/>
      <c r="D202" s="238" t="s">
        <v>167</v>
      </c>
      <c r="E202" s="39"/>
      <c r="F202" s="239" t="s">
        <v>344</v>
      </c>
      <c r="G202" s="39"/>
      <c r="H202" s="39"/>
      <c r="I202" s="240"/>
      <c r="J202" s="39"/>
      <c r="K202" s="39"/>
      <c r="L202" s="43"/>
      <c r="M202" s="253"/>
      <c r="N202" s="254"/>
      <c r="O202" s="255"/>
      <c r="P202" s="255"/>
      <c r="Q202" s="255"/>
      <c r="R202" s="255"/>
      <c r="S202" s="255"/>
      <c r="T202" s="256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167</v>
      </c>
      <c r="AU202" s="16" t="s">
        <v>84</v>
      </c>
    </row>
    <row r="203" s="2" customFormat="1" ht="6.96" customHeight="1">
      <c r="A203" s="37"/>
      <c r="B203" s="65"/>
      <c r="C203" s="66"/>
      <c r="D203" s="66"/>
      <c r="E203" s="66"/>
      <c r="F203" s="66"/>
      <c r="G203" s="66"/>
      <c r="H203" s="66"/>
      <c r="I203" s="66"/>
      <c r="J203" s="66"/>
      <c r="K203" s="66"/>
      <c r="L203" s="43"/>
      <c r="M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</row>
  </sheetData>
  <sheetProtection sheet="1" autoFilter="0" formatColumns="0" formatRows="0" objects="1" scenarios="1" spinCount="100000" saltValue="rSRXfBXTBJu35mE9oaP0uT+vHoIKOpNuv1nZb3+DzHUV/WisIX5r5BD4iX8uN41M4mjkLwE7AixCuQFS3VE+Hg==" hashValue="2gATVy1hVTY5MbzEfmJuhe+9ZMX0buOkP8YrZERKOwxuuldEczLmxAUsUj0rl+jdqFrpmDtjXkXrYwtuj6UXPA==" algorithmName="SHA-512" password="CC35"/>
  <autoFilter ref="C118:K20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129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345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131</v>
      </c>
      <c r="G12" s="37"/>
      <c r="H12" s="37"/>
      <c r="I12" s="149" t="s">
        <v>22</v>
      </c>
      <c r="J12" s="152" t="str">
        <f>'Rekapitulace stavby'!AN8</f>
        <v>15. 12. 2022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49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28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30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31</v>
      </c>
      <c r="F21" s="37"/>
      <c r="G21" s="37"/>
      <c r="H21" s="37"/>
      <c r="I21" s="149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33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34</v>
      </c>
      <c r="F24" s="37"/>
      <c r="G24" s="37"/>
      <c r="H24" s="37"/>
      <c r="I24" s="149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ROUND((SUM(BE119:BE143)),  2)</f>
        <v>0</v>
      </c>
      <c r="G33" s="37"/>
      <c r="H33" s="37"/>
      <c r="I33" s="163">
        <v>0.20999999999999999</v>
      </c>
      <c r="J33" s="162">
        <f>ROUND(((SUM(BE119:BE143))*I33),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ROUND((SUM(BF119:BF143)),  2)</f>
        <v>0</v>
      </c>
      <c r="G34" s="37"/>
      <c r="H34" s="37"/>
      <c r="I34" s="163">
        <v>0.14999999999999999</v>
      </c>
      <c r="J34" s="162">
        <f>ROUND(((SUM(BF119:BF143))*I34),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ROUND((SUM(BG119:BG143)),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ROUND((SUM(BH119:BH143)),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ROUND((SUM(BI119:BI143)),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2203068-01_SO01.2 - Zemní práce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Hulín</v>
      </c>
      <c r="G89" s="39"/>
      <c r="H89" s="39"/>
      <c r="I89" s="31" t="s">
        <v>22</v>
      </c>
      <c r="J89" s="78" t="str">
        <f>IF(J12="","",J12)</f>
        <v>15. 12. 2022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30</v>
      </c>
      <c r="J91" s="35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Jan Slivka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134</v>
      </c>
      <c r="D94" s="184"/>
      <c r="E94" s="184"/>
      <c r="F94" s="184"/>
      <c r="G94" s="184"/>
      <c r="H94" s="184"/>
      <c r="I94" s="184"/>
      <c r="J94" s="185" t="s">
        <v>135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136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137</v>
      </c>
    </row>
    <row r="97" s="9" customFormat="1" ht="24.96" customHeight="1">
      <c r="A97" s="9"/>
      <c r="B97" s="187"/>
      <c r="C97" s="188"/>
      <c r="D97" s="189" t="s">
        <v>346</v>
      </c>
      <c r="E97" s="190"/>
      <c r="F97" s="190"/>
      <c r="G97" s="190"/>
      <c r="H97" s="190"/>
      <c r="I97" s="190"/>
      <c r="J97" s="191">
        <f>J120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347</v>
      </c>
      <c r="E98" s="195"/>
      <c r="F98" s="195"/>
      <c r="G98" s="195"/>
      <c r="H98" s="195"/>
      <c r="I98" s="195"/>
      <c r="J98" s="196">
        <f>J121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348</v>
      </c>
      <c r="E99" s="195"/>
      <c r="F99" s="195"/>
      <c r="G99" s="195"/>
      <c r="H99" s="195"/>
      <c r="I99" s="195"/>
      <c r="J99" s="196">
        <f>J126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141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Oprava PZS na trati Valašské Meziříčí - Kojetín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129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2203068-01_SO01.2 - Zemní práce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Hulín</v>
      </c>
      <c r="G113" s="39"/>
      <c r="H113" s="39"/>
      <c r="I113" s="31" t="s">
        <v>22</v>
      </c>
      <c r="J113" s="78" t="str">
        <f>IF(J12="","",J12)</f>
        <v>15. 12. 2022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Správa železnic, státní organizace</v>
      </c>
      <c r="G115" s="39"/>
      <c r="H115" s="39"/>
      <c r="I115" s="31" t="s">
        <v>30</v>
      </c>
      <c r="J115" s="35" t="str">
        <f>E21</f>
        <v>SB projekt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>Ing. Jan Slivka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8"/>
      <c r="B118" s="199"/>
      <c r="C118" s="200" t="s">
        <v>142</v>
      </c>
      <c r="D118" s="201" t="s">
        <v>61</v>
      </c>
      <c r="E118" s="201" t="s">
        <v>57</v>
      </c>
      <c r="F118" s="201" t="s">
        <v>58</v>
      </c>
      <c r="G118" s="201" t="s">
        <v>143</v>
      </c>
      <c r="H118" s="201" t="s">
        <v>144</v>
      </c>
      <c r="I118" s="201" t="s">
        <v>145</v>
      </c>
      <c r="J118" s="201" t="s">
        <v>135</v>
      </c>
      <c r="K118" s="202" t="s">
        <v>146</v>
      </c>
      <c r="L118" s="203"/>
      <c r="M118" s="99" t="s">
        <v>1</v>
      </c>
      <c r="N118" s="100" t="s">
        <v>40</v>
      </c>
      <c r="O118" s="100" t="s">
        <v>147</v>
      </c>
      <c r="P118" s="100" t="s">
        <v>148</v>
      </c>
      <c r="Q118" s="100" t="s">
        <v>149</v>
      </c>
      <c r="R118" s="100" t="s">
        <v>150</v>
      </c>
      <c r="S118" s="100" t="s">
        <v>151</v>
      </c>
      <c r="T118" s="101" t="s">
        <v>152</v>
      </c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</row>
    <row r="119" s="2" customFormat="1" ht="22.8" customHeight="1">
      <c r="A119" s="37"/>
      <c r="B119" s="38"/>
      <c r="C119" s="106" t="s">
        <v>153</v>
      </c>
      <c r="D119" s="39"/>
      <c r="E119" s="39"/>
      <c r="F119" s="39"/>
      <c r="G119" s="39"/>
      <c r="H119" s="39"/>
      <c r="I119" s="39"/>
      <c r="J119" s="204">
        <f>BK119</f>
        <v>0</v>
      </c>
      <c r="K119" s="39"/>
      <c r="L119" s="43"/>
      <c r="M119" s="102"/>
      <c r="N119" s="205"/>
      <c r="O119" s="103"/>
      <c r="P119" s="206">
        <f>P120</f>
        <v>0</v>
      </c>
      <c r="Q119" s="103"/>
      <c r="R119" s="206">
        <f>R120</f>
        <v>4.4139358</v>
      </c>
      <c r="S119" s="103"/>
      <c r="T119" s="207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137</v>
      </c>
      <c r="BK119" s="208">
        <f>BK120</f>
        <v>0</v>
      </c>
    </row>
    <row r="120" s="12" customFormat="1" ht="25.92" customHeight="1">
      <c r="A120" s="12"/>
      <c r="B120" s="209"/>
      <c r="C120" s="210"/>
      <c r="D120" s="211" t="s">
        <v>75</v>
      </c>
      <c r="E120" s="212" t="s">
        <v>169</v>
      </c>
      <c r="F120" s="212" t="s">
        <v>349</v>
      </c>
      <c r="G120" s="210"/>
      <c r="H120" s="210"/>
      <c r="I120" s="213"/>
      <c r="J120" s="214">
        <f>BK120</f>
        <v>0</v>
      </c>
      <c r="K120" s="210"/>
      <c r="L120" s="215"/>
      <c r="M120" s="216"/>
      <c r="N120" s="217"/>
      <c r="O120" s="217"/>
      <c r="P120" s="218">
        <f>P121+P126</f>
        <v>0</v>
      </c>
      <c r="Q120" s="217"/>
      <c r="R120" s="218">
        <f>R121+R126</f>
        <v>4.4139358</v>
      </c>
      <c r="S120" s="217"/>
      <c r="T120" s="219">
        <f>T121+T126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0" t="s">
        <v>173</v>
      </c>
      <c r="AT120" s="221" t="s">
        <v>75</v>
      </c>
      <c r="AU120" s="221" t="s">
        <v>76</v>
      </c>
      <c r="AY120" s="220" t="s">
        <v>157</v>
      </c>
      <c r="BK120" s="222">
        <f>BK121+BK126</f>
        <v>0</v>
      </c>
    </row>
    <row r="121" s="12" customFormat="1" ht="22.8" customHeight="1">
      <c r="A121" s="12"/>
      <c r="B121" s="209"/>
      <c r="C121" s="210"/>
      <c r="D121" s="211" t="s">
        <v>75</v>
      </c>
      <c r="E121" s="223" t="s">
        <v>350</v>
      </c>
      <c r="F121" s="223" t="s">
        <v>351</v>
      </c>
      <c r="G121" s="210"/>
      <c r="H121" s="210"/>
      <c r="I121" s="213"/>
      <c r="J121" s="224">
        <f>BK121</f>
        <v>0</v>
      </c>
      <c r="K121" s="210"/>
      <c r="L121" s="215"/>
      <c r="M121" s="216"/>
      <c r="N121" s="217"/>
      <c r="O121" s="217"/>
      <c r="P121" s="218">
        <f>SUM(P122:P125)</f>
        <v>0</v>
      </c>
      <c r="Q121" s="217"/>
      <c r="R121" s="218">
        <f>SUM(R122:R125)</f>
        <v>0.11724999999999999</v>
      </c>
      <c r="S121" s="217"/>
      <c r="T121" s="219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0" t="s">
        <v>173</v>
      </c>
      <c r="AT121" s="221" t="s">
        <v>75</v>
      </c>
      <c r="AU121" s="221" t="s">
        <v>84</v>
      </c>
      <c r="AY121" s="220" t="s">
        <v>157</v>
      </c>
      <c r="BK121" s="222">
        <f>SUM(BK122:BK125)</f>
        <v>0</v>
      </c>
    </row>
    <row r="122" s="2" customFormat="1" ht="24.15" customHeight="1">
      <c r="A122" s="37"/>
      <c r="B122" s="38"/>
      <c r="C122" s="225" t="s">
        <v>84</v>
      </c>
      <c r="D122" s="225" t="s">
        <v>160</v>
      </c>
      <c r="E122" s="226" t="s">
        <v>352</v>
      </c>
      <c r="F122" s="227" t="s">
        <v>353</v>
      </c>
      <c r="G122" s="228" t="s">
        <v>163</v>
      </c>
      <c r="H122" s="229">
        <v>335</v>
      </c>
      <c r="I122" s="230"/>
      <c r="J122" s="231">
        <f>ROUND(I122*H122,2)</f>
        <v>0</v>
      </c>
      <c r="K122" s="227" t="s">
        <v>354</v>
      </c>
      <c r="L122" s="43"/>
      <c r="M122" s="232" t="s">
        <v>1</v>
      </c>
      <c r="N122" s="233" t="s">
        <v>41</v>
      </c>
      <c r="O122" s="90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6" t="s">
        <v>187</v>
      </c>
      <c r="AT122" s="236" t="s">
        <v>160</v>
      </c>
      <c r="AU122" s="236" t="s">
        <v>86</v>
      </c>
      <c r="AY122" s="16" t="s">
        <v>157</v>
      </c>
      <c r="BE122" s="237">
        <f>IF(N122="základní",J122,0)</f>
        <v>0</v>
      </c>
      <c r="BF122" s="237">
        <f>IF(N122="snížená",J122,0)</f>
        <v>0</v>
      </c>
      <c r="BG122" s="237">
        <f>IF(N122="zákl. přenesená",J122,0)</f>
        <v>0</v>
      </c>
      <c r="BH122" s="237">
        <f>IF(N122="sníž. přenesená",J122,0)</f>
        <v>0</v>
      </c>
      <c r="BI122" s="237">
        <f>IF(N122="nulová",J122,0)</f>
        <v>0</v>
      </c>
      <c r="BJ122" s="16" t="s">
        <v>84</v>
      </c>
      <c r="BK122" s="237">
        <f>ROUND(I122*H122,2)</f>
        <v>0</v>
      </c>
      <c r="BL122" s="16" t="s">
        <v>187</v>
      </c>
      <c r="BM122" s="236" t="s">
        <v>355</v>
      </c>
    </row>
    <row r="123" s="2" customFormat="1">
      <c r="A123" s="37"/>
      <c r="B123" s="38"/>
      <c r="C123" s="39"/>
      <c r="D123" s="238" t="s">
        <v>167</v>
      </c>
      <c r="E123" s="39"/>
      <c r="F123" s="239" t="s">
        <v>356</v>
      </c>
      <c r="G123" s="39"/>
      <c r="H123" s="39"/>
      <c r="I123" s="240"/>
      <c r="J123" s="39"/>
      <c r="K123" s="39"/>
      <c r="L123" s="43"/>
      <c r="M123" s="241"/>
      <c r="N123" s="242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167</v>
      </c>
      <c r="AU123" s="16" t="s">
        <v>86</v>
      </c>
    </row>
    <row r="124" s="2" customFormat="1" ht="24.15" customHeight="1">
      <c r="A124" s="37"/>
      <c r="B124" s="38"/>
      <c r="C124" s="243" t="s">
        <v>86</v>
      </c>
      <c r="D124" s="243" t="s">
        <v>169</v>
      </c>
      <c r="E124" s="244" t="s">
        <v>357</v>
      </c>
      <c r="F124" s="245" t="s">
        <v>358</v>
      </c>
      <c r="G124" s="246" t="s">
        <v>163</v>
      </c>
      <c r="H124" s="247">
        <v>335</v>
      </c>
      <c r="I124" s="248"/>
      <c r="J124" s="249">
        <f>ROUND(I124*H124,2)</f>
        <v>0</v>
      </c>
      <c r="K124" s="245" t="s">
        <v>359</v>
      </c>
      <c r="L124" s="250"/>
      <c r="M124" s="251" t="s">
        <v>1</v>
      </c>
      <c r="N124" s="252" t="s">
        <v>41</v>
      </c>
      <c r="O124" s="90"/>
      <c r="P124" s="234">
        <f>O124*H124</f>
        <v>0</v>
      </c>
      <c r="Q124" s="234">
        <v>0.00035</v>
      </c>
      <c r="R124" s="234">
        <f>Q124*H124</f>
        <v>0.11724999999999999</v>
      </c>
      <c r="S124" s="234">
        <v>0</v>
      </c>
      <c r="T124" s="23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6" t="s">
        <v>197</v>
      </c>
      <c r="AT124" s="236" t="s">
        <v>169</v>
      </c>
      <c r="AU124" s="236" t="s">
        <v>86</v>
      </c>
      <c r="AY124" s="16" t="s">
        <v>157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6" t="s">
        <v>84</v>
      </c>
      <c r="BK124" s="237">
        <f>ROUND(I124*H124,2)</f>
        <v>0</v>
      </c>
      <c r="BL124" s="16" t="s">
        <v>197</v>
      </c>
      <c r="BM124" s="236" t="s">
        <v>360</v>
      </c>
    </row>
    <row r="125" s="2" customFormat="1">
      <c r="A125" s="37"/>
      <c r="B125" s="38"/>
      <c r="C125" s="39"/>
      <c r="D125" s="238" t="s">
        <v>167</v>
      </c>
      <c r="E125" s="39"/>
      <c r="F125" s="239" t="s">
        <v>358</v>
      </c>
      <c r="G125" s="39"/>
      <c r="H125" s="39"/>
      <c r="I125" s="240"/>
      <c r="J125" s="39"/>
      <c r="K125" s="39"/>
      <c r="L125" s="43"/>
      <c r="M125" s="241"/>
      <c r="N125" s="242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167</v>
      </c>
      <c r="AU125" s="16" t="s">
        <v>86</v>
      </c>
    </row>
    <row r="126" s="12" customFormat="1" ht="22.8" customHeight="1">
      <c r="A126" s="12"/>
      <c r="B126" s="209"/>
      <c r="C126" s="210"/>
      <c r="D126" s="211" t="s">
        <v>75</v>
      </c>
      <c r="E126" s="223" t="s">
        <v>361</v>
      </c>
      <c r="F126" s="223" t="s">
        <v>362</v>
      </c>
      <c r="G126" s="210"/>
      <c r="H126" s="210"/>
      <c r="I126" s="213"/>
      <c r="J126" s="224">
        <f>BK126</f>
        <v>0</v>
      </c>
      <c r="K126" s="210"/>
      <c r="L126" s="215"/>
      <c r="M126" s="216"/>
      <c r="N126" s="217"/>
      <c r="O126" s="217"/>
      <c r="P126" s="218">
        <f>SUM(P127:P143)</f>
        <v>0</v>
      </c>
      <c r="Q126" s="217"/>
      <c r="R126" s="218">
        <f>SUM(R127:R143)</f>
        <v>4.2966857999999997</v>
      </c>
      <c r="S126" s="217"/>
      <c r="T126" s="219">
        <f>SUM(T127:T143)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173</v>
      </c>
      <c r="AT126" s="221" t="s">
        <v>75</v>
      </c>
      <c r="AU126" s="221" t="s">
        <v>84</v>
      </c>
      <c r="AY126" s="220" t="s">
        <v>157</v>
      </c>
      <c r="BK126" s="222">
        <f>SUM(BK127:BK143)</f>
        <v>0</v>
      </c>
    </row>
    <row r="127" s="2" customFormat="1" ht="24.15" customHeight="1">
      <c r="A127" s="37"/>
      <c r="B127" s="38"/>
      <c r="C127" s="225" t="s">
        <v>173</v>
      </c>
      <c r="D127" s="225" t="s">
        <v>160</v>
      </c>
      <c r="E127" s="226" t="s">
        <v>363</v>
      </c>
      <c r="F127" s="227" t="s">
        <v>364</v>
      </c>
      <c r="G127" s="228" t="s">
        <v>176</v>
      </c>
      <c r="H127" s="229">
        <v>2</v>
      </c>
      <c r="I127" s="230"/>
      <c r="J127" s="231">
        <f>ROUND(I127*H127,2)</f>
        <v>0</v>
      </c>
      <c r="K127" s="227" t="s">
        <v>354</v>
      </c>
      <c r="L127" s="43"/>
      <c r="M127" s="232" t="s">
        <v>1</v>
      </c>
      <c r="N127" s="233" t="s">
        <v>41</v>
      </c>
      <c r="O127" s="90"/>
      <c r="P127" s="234">
        <f>O127*H127</f>
        <v>0</v>
      </c>
      <c r="Q127" s="234">
        <v>0.0038</v>
      </c>
      <c r="R127" s="234">
        <f>Q127*H127</f>
        <v>0.0076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187</v>
      </c>
      <c r="AT127" s="236" t="s">
        <v>160</v>
      </c>
      <c r="AU127" s="236" t="s">
        <v>86</v>
      </c>
      <c r="AY127" s="16" t="s">
        <v>157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84</v>
      </c>
      <c r="BK127" s="237">
        <f>ROUND(I127*H127,2)</f>
        <v>0</v>
      </c>
      <c r="BL127" s="16" t="s">
        <v>187</v>
      </c>
      <c r="BM127" s="236" t="s">
        <v>365</v>
      </c>
    </row>
    <row r="128" s="2" customFormat="1">
      <c r="A128" s="37"/>
      <c r="B128" s="38"/>
      <c r="C128" s="39"/>
      <c r="D128" s="238" t="s">
        <v>167</v>
      </c>
      <c r="E128" s="39"/>
      <c r="F128" s="239" t="s">
        <v>366</v>
      </c>
      <c r="G128" s="39"/>
      <c r="H128" s="39"/>
      <c r="I128" s="240"/>
      <c r="J128" s="39"/>
      <c r="K128" s="39"/>
      <c r="L128" s="43"/>
      <c r="M128" s="241"/>
      <c r="N128" s="24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167</v>
      </c>
      <c r="AU128" s="16" t="s">
        <v>86</v>
      </c>
    </row>
    <row r="129" s="2" customFormat="1" ht="21.75" customHeight="1">
      <c r="A129" s="37"/>
      <c r="B129" s="38"/>
      <c r="C129" s="225" t="s">
        <v>156</v>
      </c>
      <c r="D129" s="225" t="s">
        <v>160</v>
      </c>
      <c r="E129" s="226" t="s">
        <v>367</v>
      </c>
      <c r="F129" s="227" t="s">
        <v>368</v>
      </c>
      <c r="G129" s="228" t="s">
        <v>176</v>
      </c>
      <c r="H129" s="229">
        <v>2</v>
      </c>
      <c r="I129" s="230"/>
      <c r="J129" s="231">
        <f>ROUND(I129*H129,2)</f>
        <v>0</v>
      </c>
      <c r="K129" s="227" t="s">
        <v>354</v>
      </c>
      <c r="L129" s="43"/>
      <c r="M129" s="232" t="s">
        <v>1</v>
      </c>
      <c r="N129" s="233" t="s">
        <v>41</v>
      </c>
      <c r="O129" s="90"/>
      <c r="P129" s="234">
        <f>O129*H129</f>
        <v>0</v>
      </c>
      <c r="Q129" s="234">
        <v>0.0076</v>
      </c>
      <c r="R129" s="234">
        <f>Q129*H129</f>
        <v>0.0152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187</v>
      </c>
      <c r="AT129" s="236" t="s">
        <v>160</v>
      </c>
      <c r="AU129" s="236" t="s">
        <v>86</v>
      </c>
      <c r="AY129" s="16" t="s">
        <v>157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84</v>
      </c>
      <c r="BK129" s="237">
        <f>ROUND(I129*H129,2)</f>
        <v>0</v>
      </c>
      <c r="BL129" s="16" t="s">
        <v>187</v>
      </c>
      <c r="BM129" s="236" t="s">
        <v>369</v>
      </c>
    </row>
    <row r="130" s="2" customFormat="1">
      <c r="A130" s="37"/>
      <c r="B130" s="38"/>
      <c r="C130" s="39"/>
      <c r="D130" s="238" t="s">
        <v>167</v>
      </c>
      <c r="E130" s="39"/>
      <c r="F130" s="239" t="s">
        <v>370</v>
      </c>
      <c r="G130" s="39"/>
      <c r="H130" s="39"/>
      <c r="I130" s="240"/>
      <c r="J130" s="39"/>
      <c r="K130" s="39"/>
      <c r="L130" s="43"/>
      <c r="M130" s="241"/>
      <c r="N130" s="24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167</v>
      </c>
      <c r="AU130" s="16" t="s">
        <v>86</v>
      </c>
    </row>
    <row r="131" s="2" customFormat="1" ht="16.5" customHeight="1">
      <c r="A131" s="37"/>
      <c r="B131" s="38"/>
      <c r="C131" s="225" t="s">
        <v>184</v>
      </c>
      <c r="D131" s="225" t="s">
        <v>160</v>
      </c>
      <c r="E131" s="226" t="s">
        <v>371</v>
      </c>
      <c r="F131" s="227" t="s">
        <v>372</v>
      </c>
      <c r="G131" s="228" t="s">
        <v>163</v>
      </c>
      <c r="H131" s="229">
        <v>331</v>
      </c>
      <c r="I131" s="230"/>
      <c r="J131" s="231">
        <f>ROUND(I131*H131,2)</f>
        <v>0</v>
      </c>
      <c r="K131" s="227" t="s">
        <v>354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9.1799999999999995E-05</v>
      </c>
      <c r="R131" s="234">
        <f>Q131*H131</f>
        <v>0.030385799999999998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187</v>
      </c>
      <c r="AT131" s="236" t="s">
        <v>160</v>
      </c>
      <c r="AU131" s="236" t="s">
        <v>86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187</v>
      </c>
      <c r="BM131" s="236" t="s">
        <v>373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374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86</v>
      </c>
    </row>
    <row r="133" s="2" customFormat="1" ht="24.15" customHeight="1">
      <c r="A133" s="37"/>
      <c r="B133" s="38"/>
      <c r="C133" s="225" t="s">
        <v>189</v>
      </c>
      <c r="D133" s="225" t="s">
        <v>160</v>
      </c>
      <c r="E133" s="226" t="s">
        <v>375</v>
      </c>
      <c r="F133" s="227" t="s">
        <v>376</v>
      </c>
      <c r="G133" s="228" t="s">
        <v>163</v>
      </c>
      <c r="H133" s="229">
        <v>300</v>
      </c>
      <c r="I133" s="230"/>
      <c r="J133" s="231">
        <f>ROUND(I133*H133,2)</f>
        <v>0</v>
      </c>
      <c r="K133" s="227" t="s">
        <v>354</v>
      </c>
      <c r="L133" s="43"/>
      <c r="M133" s="232" t="s">
        <v>1</v>
      </c>
      <c r="N133" s="233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187</v>
      </c>
      <c r="AT133" s="236" t="s">
        <v>160</v>
      </c>
      <c r="AU133" s="236" t="s">
        <v>86</v>
      </c>
      <c r="AY133" s="16" t="s">
        <v>157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84</v>
      </c>
      <c r="BK133" s="237">
        <f>ROUND(I133*H133,2)</f>
        <v>0</v>
      </c>
      <c r="BL133" s="16" t="s">
        <v>187</v>
      </c>
      <c r="BM133" s="236" t="s">
        <v>377</v>
      </c>
    </row>
    <row r="134" s="2" customFormat="1">
      <c r="A134" s="37"/>
      <c r="B134" s="38"/>
      <c r="C134" s="39"/>
      <c r="D134" s="238" t="s">
        <v>167</v>
      </c>
      <c r="E134" s="39"/>
      <c r="F134" s="239" t="s">
        <v>376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86</v>
      </c>
    </row>
    <row r="135" s="2" customFormat="1" ht="16.5" customHeight="1">
      <c r="A135" s="37"/>
      <c r="B135" s="38"/>
      <c r="C135" s="243" t="s">
        <v>194</v>
      </c>
      <c r="D135" s="243" t="s">
        <v>169</v>
      </c>
      <c r="E135" s="244" t="s">
        <v>378</v>
      </c>
      <c r="F135" s="245" t="s">
        <v>379</v>
      </c>
      <c r="G135" s="246" t="s">
        <v>176</v>
      </c>
      <c r="H135" s="247">
        <v>1035</v>
      </c>
      <c r="I135" s="248"/>
      <c r="J135" s="249">
        <f>ROUND(I135*H135,2)</f>
        <v>0</v>
      </c>
      <c r="K135" s="245" t="s">
        <v>359</v>
      </c>
      <c r="L135" s="250"/>
      <c r="M135" s="251" t="s">
        <v>1</v>
      </c>
      <c r="N135" s="252" t="s">
        <v>41</v>
      </c>
      <c r="O135" s="90"/>
      <c r="P135" s="234">
        <f>O135*H135</f>
        <v>0</v>
      </c>
      <c r="Q135" s="234">
        <v>0.0041000000000000003</v>
      </c>
      <c r="R135" s="234">
        <f>Q135*H135</f>
        <v>4.2435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192</v>
      </c>
      <c r="AT135" s="236" t="s">
        <v>169</v>
      </c>
      <c r="AU135" s="236" t="s">
        <v>86</v>
      </c>
      <c r="AY135" s="16" t="s">
        <v>157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84</v>
      </c>
      <c r="BK135" s="237">
        <f>ROUND(I135*H135,2)</f>
        <v>0</v>
      </c>
      <c r="BL135" s="16" t="s">
        <v>187</v>
      </c>
      <c r="BM135" s="236" t="s">
        <v>380</v>
      </c>
    </row>
    <row r="136" s="2" customFormat="1">
      <c r="A136" s="37"/>
      <c r="B136" s="38"/>
      <c r="C136" s="39"/>
      <c r="D136" s="238" t="s">
        <v>167</v>
      </c>
      <c r="E136" s="39"/>
      <c r="F136" s="239" t="s">
        <v>379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86</v>
      </c>
    </row>
    <row r="137" s="2" customFormat="1">
      <c r="A137" s="37"/>
      <c r="B137" s="38"/>
      <c r="C137" s="39"/>
      <c r="D137" s="238" t="s">
        <v>381</v>
      </c>
      <c r="E137" s="39"/>
      <c r="F137" s="257" t="s">
        <v>382</v>
      </c>
      <c r="G137" s="39"/>
      <c r="H137" s="39"/>
      <c r="I137" s="240"/>
      <c r="J137" s="39"/>
      <c r="K137" s="39"/>
      <c r="L137" s="43"/>
      <c r="M137" s="241"/>
      <c r="N137" s="242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381</v>
      </c>
      <c r="AU137" s="16" t="s">
        <v>86</v>
      </c>
    </row>
    <row r="138" s="2" customFormat="1" ht="16.5" customHeight="1">
      <c r="A138" s="37"/>
      <c r="B138" s="38"/>
      <c r="C138" s="225" t="s">
        <v>199</v>
      </c>
      <c r="D138" s="225" t="s">
        <v>160</v>
      </c>
      <c r="E138" s="226" t="s">
        <v>383</v>
      </c>
      <c r="F138" s="227" t="s">
        <v>384</v>
      </c>
      <c r="G138" s="228" t="s">
        <v>385</v>
      </c>
      <c r="H138" s="229">
        <v>1</v>
      </c>
      <c r="I138" s="230"/>
      <c r="J138" s="231">
        <f>ROUND(I138*H138,2)</f>
        <v>0</v>
      </c>
      <c r="K138" s="227" t="s">
        <v>354</v>
      </c>
      <c r="L138" s="43"/>
      <c r="M138" s="232" t="s">
        <v>1</v>
      </c>
      <c r="N138" s="233" t="s">
        <v>41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386</v>
      </c>
      <c r="AT138" s="236" t="s">
        <v>160</v>
      </c>
      <c r="AU138" s="236" t="s">
        <v>86</v>
      </c>
      <c r="AY138" s="16" t="s">
        <v>157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84</v>
      </c>
      <c r="BK138" s="237">
        <f>ROUND(I138*H138,2)</f>
        <v>0</v>
      </c>
      <c r="BL138" s="16" t="s">
        <v>386</v>
      </c>
      <c r="BM138" s="236" t="s">
        <v>387</v>
      </c>
    </row>
    <row r="139" s="2" customFormat="1">
      <c r="A139" s="37"/>
      <c r="B139" s="38"/>
      <c r="C139" s="39"/>
      <c r="D139" s="238" t="s">
        <v>167</v>
      </c>
      <c r="E139" s="39"/>
      <c r="F139" s="239" t="s">
        <v>384</v>
      </c>
      <c r="G139" s="39"/>
      <c r="H139" s="39"/>
      <c r="I139" s="240"/>
      <c r="J139" s="39"/>
      <c r="K139" s="39"/>
      <c r="L139" s="43"/>
      <c r="M139" s="241"/>
      <c r="N139" s="242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167</v>
      </c>
      <c r="AU139" s="16" t="s">
        <v>86</v>
      </c>
    </row>
    <row r="140" s="2" customFormat="1" ht="16.5" customHeight="1">
      <c r="A140" s="37"/>
      <c r="B140" s="38"/>
      <c r="C140" s="225" t="s">
        <v>203</v>
      </c>
      <c r="D140" s="225" t="s">
        <v>160</v>
      </c>
      <c r="E140" s="226" t="s">
        <v>388</v>
      </c>
      <c r="F140" s="227" t="s">
        <v>389</v>
      </c>
      <c r="G140" s="228" t="s">
        <v>385</v>
      </c>
      <c r="H140" s="229">
        <v>1</v>
      </c>
      <c r="I140" s="230"/>
      <c r="J140" s="231">
        <f>ROUND(I140*H140,2)</f>
        <v>0</v>
      </c>
      <c r="K140" s="227" t="s">
        <v>354</v>
      </c>
      <c r="L140" s="43"/>
      <c r="M140" s="232" t="s">
        <v>1</v>
      </c>
      <c r="N140" s="233" t="s">
        <v>41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386</v>
      </c>
      <c r="AT140" s="236" t="s">
        <v>160</v>
      </c>
      <c r="AU140" s="236" t="s">
        <v>86</v>
      </c>
      <c r="AY140" s="16" t="s">
        <v>157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84</v>
      </c>
      <c r="BK140" s="237">
        <f>ROUND(I140*H140,2)</f>
        <v>0</v>
      </c>
      <c r="BL140" s="16" t="s">
        <v>386</v>
      </c>
      <c r="BM140" s="236" t="s">
        <v>390</v>
      </c>
    </row>
    <row r="141" s="2" customFormat="1">
      <c r="A141" s="37"/>
      <c r="B141" s="38"/>
      <c r="C141" s="39"/>
      <c r="D141" s="238" t="s">
        <v>167</v>
      </c>
      <c r="E141" s="39"/>
      <c r="F141" s="239" t="s">
        <v>389</v>
      </c>
      <c r="G141" s="39"/>
      <c r="H141" s="39"/>
      <c r="I141" s="240"/>
      <c r="J141" s="39"/>
      <c r="K141" s="39"/>
      <c r="L141" s="43"/>
      <c r="M141" s="241"/>
      <c r="N141" s="24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167</v>
      </c>
      <c r="AU141" s="16" t="s">
        <v>86</v>
      </c>
    </row>
    <row r="142" s="2" customFormat="1" ht="16.5" customHeight="1">
      <c r="A142" s="37"/>
      <c r="B142" s="38"/>
      <c r="C142" s="225" t="s">
        <v>208</v>
      </c>
      <c r="D142" s="225" t="s">
        <v>160</v>
      </c>
      <c r="E142" s="226" t="s">
        <v>391</v>
      </c>
      <c r="F142" s="227" t="s">
        <v>392</v>
      </c>
      <c r="G142" s="228" t="s">
        <v>385</v>
      </c>
      <c r="H142" s="229">
        <v>1</v>
      </c>
      <c r="I142" s="230"/>
      <c r="J142" s="231">
        <f>ROUND(I142*H142,2)</f>
        <v>0</v>
      </c>
      <c r="K142" s="227" t="s">
        <v>354</v>
      </c>
      <c r="L142" s="43"/>
      <c r="M142" s="232" t="s">
        <v>1</v>
      </c>
      <c r="N142" s="233" t="s">
        <v>41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386</v>
      </c>
      <c r="AT142" s="236" t="s">
        <v>160</v>
      </c>
      <c r="AU142" s="236" t="s">
        <v>86</v>
      </c>
      <c r="AY142" s="16" t="s">
        <v>157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84</v>
      </c>
      <c r="BK142" s="237">
        <f>ROUND(I142*H142,2)</f>
        <v>0</v>
      </c>
      <c r="BL142" s="16" t="s">
        <v>386</v>
      </c>
      <c r="BM142" s="236" t="s">
        <v>393</v>
      </c>
    </row>
    <row r="143" s="2" customFormat="1">
      <c r="A143" s="37"/>
      <c r="B143" s="38"/>
      <c r="C143" s="39"/>
      <c r="D143" s="238" t="s">
        <v>167</v>
      </c>
      <c r="E143" s="39"/>
      <c r="F143" s="239" t="s">
        <v>392</v>
      </c>
      <c r="G143" s="39"/>
      <c r="H143" s="39"/>
      <c r="I143" s="240"/>
      <c r="J143" s="39"/>
      <c r="K143" s="39"/>
      <c r="L143" s="43"/>
      <c r="M143" s="253"/>
      <c r="N143" s="254"/>
      <c r="O143" s="255"/>
      <c r="P143" s="255"/>
      <c r="Q143" s="255"/>
      <c r="R143" s="255"/>
      <c r="S143" s="255"/>
      <c r="T143" s="256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167</v>
      </c>
      <c r="AU143" s="16" t="s">
        <v>86</v>
      </c>
    </row>
    <row r="144" s="2" customFormat="1" ht="6.96" customHeight="1">
      <c r="A144" s="37"/>
      <c r="B144" s="65"/>
      <c r="C144" s="66"/>
      <c r="D144" s="66"/>
      <c r="E144" s="66"/>
      <c r="F144" s="66"/>
      <c r="G144" s="66"/>
      <c r="H144" s="66"/>
      <c r="I144" s="66"/>
      <c r="J144" s="66"/>
      <c r="K144" s="66"/>
      <c r="L144" s="43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sheet="1" autoFilter="0" formatColumns="0" formatRows="0" objects="1" scenarios="1" spinCount="100000" saltValue="Y1SP8jeVPsVe5HbIY1a3T8IpK9FiM7jAozrzRRGYerbS5WpObw2KRXNBmCvxgxtucpEynAtWcwRRjqUUb71hHw==" hashValue="NmlfAJlSX6Zomj7pTcobGsqqF+kFIhsZHXANI7/YFG7f7hLYBl+BLfZfu188vdyj8VQqJBiY9OGxFZBrEhw7yg==" algorithmName="SHA-512" password="CC35"/>
  <autoFilter ref="C118:K14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129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394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131</v>
      </c>
      <c r="G12" s="37"/>
      <c r="H12" s="37"/>
      <c r="I12" s="149" t="s">
        <v>22</v>
      </c>
      <c r="J12" s="152" t="str">
        <f>'Rekapitulace stavby'!AN8</f>
        <v>15. 12. 2022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49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28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30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132</v>
      </c>
      <c r="F21" s="37"/>
      <c r="G21" s="37"/>
      <c r="H21" s="37"/>
      <c r="I21" s="149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33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34</v>
      </c>
      <c r="F24" s="37"/>
      <c r="G24" s="37"/>
      <c r="H24" s="37"/>
      <c r="I24" s="149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ROUND((SUM(BE119:BE204)),  2)</f>
        <v>0</v>
      </c>
      <c r="G33" s="37"/>
      <c r="H33" s="37"/>
      <c r="I33" s="163">
        <v>0.20999999999999999</v>
      </c>
      <c r="J33" s="162">
        <f>ROUND(((SUM(BE119:BE204))*I33),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ROUND((SUM(BF119:BF204)),  2)</f>
        <v>0</v>
      </c>
      <c r="G34" s="37"/>
      <c r="H34" s="37"/>
      <c r="I34" s="163">
        <v>0.14999999999999999</v>
      </c>
      <c r="J34" s="162">
        <f>ROUND(((SUM(BF119:BF204))*I34),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ROUND((SUM(BG119:BG204)),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ROUND((SUM(BH119:BH204)),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ROUND((SUM(BI119:BI204)),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2203068-01_SO02.1 - Elektromontážní práce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Hulín</v>
      </c>
      <c r="G89" s="39"/>
      <c r="H89" s="39"/>
      <c r="I89" s="31" t="s">
        <v>22</v>
      </c>
      <c r="J89" s="78" t="str">
        <f>IF(J12="","",J12)</f>
        <v>15. 12. 2022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30</v>
      </c>
      <c r="J91" s="35" t="str">
        <f>E21</f>
        <v xml:space="preserve"> 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Jan Slivka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134</v>
      </c>
      <c r="D94" s="184"/>
      <c r="E94" s="184"/>
      <c r="F94" s="184"/>
      <c r="G94" s="184"/>
      <c r="H94" s="184"/>
      <c r="I94" s="184"/>
      <c r="J94" s="185" t="s">
        <v>135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136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137</v>
      </c>
    </row>
    <row r="97" s="9" customFormat="1" ht="24.96" customHeight="1">
      <c r="A97" s="9"/>
      <c r="B97" s="187"/>
      <c r="C97" s="188"/>
      <c r="D97" s="189" t="s">
        <v>138</v>
      </c>
      <c r="E97" s="190"/>
      <c r="F97" s="190"/>
      <c r="G97" s="190"/>
      <c r="H97" s="190"/>
      <c r="I97" s="190"/>
      <c r="J97" s="191">
        <f>J120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139</v>
      </c>
      <c r="E98" s="195"/>
      <c r="F98" s="195"/>
      <c r="G98" s="195"/>
      <c r="H98" s="195"/>
      <c r="I98" s="195"/>
      <c r="J98" s="196">
        <f>J121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7"/>
      <c r="C99" s="188"/>
      <c r="D99" s="189" t="s">
        <v>140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141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Oprava PZS na trati Valašské Meziříčí - Kojetín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129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2203068-01_SO02.1 - Elektromontážní práce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Hulín</v>
      </c>
      <c r="G113" s="39"/>
      <c r="H113" s="39"/>
      <c r="I113" s="31" t="s">
        <v>22</v>
      </c>
      <c r="J113" s="78" t="str">
        <f>IF(J12="","",J12)</f>
        <v>15. 12. 2022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Správa železnic, státní organizace</v>
      </c>
      <c r="G115" s="39"/>
      <c r="H115" s="39"/>
      <c r="I115" s="31" t="s">
        <v>30</v>
      </c>
      <c r="J115" s="35" t="str">
        <f>E21</f>
        <v xml:space="preserve"> SB projekt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>Ing. Jan Slivka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8"/>
      <c r="B118" s="199"/>
      <c r="C118" s="200" t="s">
        <v>142</v>
      </c>
      <c r="D118" s="201" t="s">
        <v>61</v>
      </c>
      <c r="E118" s="201" t="s">
        <v>57</v>
      </c>
      <c r="F118" s="201" t="s">
        <v>58</v>
      </c>
      <c r="G118" s="201" t="s">
        <v>143</v>
      </c>
      <c r="H118" s="201" t="s">
        <v>144</v>
      </c>
      <c r="I118" s="201" t="s">
        <v>145</v>
      </c>
      <c r="J118" s="201" t="s">
        <v>135</v>
      </c>
      <c r="K118" s="202" t="s">
        <v>146</v>
      </c>
      <c r="L118" s="203"/>
      <c r="M118" s="99" t="s">
        <v>1</v>
      </c>
      <c r="N118" s="100" t="s">
        <v>40</v>
      </c>
      <c r="O118" s="100" t="s">
        <v>147</v>
      </c>
      <c r="P118" s="100" t="s">
        <v>148</v>
      </c>
      <c r="Q118" s="100" t="s">
        <v>149</v>
      </c>
      <c r="R118" s="100" t="s">
        <v>150</v>
      </c>
      <c r="S118" s="100" t="s">
        <v>151</v>
      </c>
      <c r="T118" s="101" t="s">
        <v>152</v>
      </c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</row>
    <row r="119" s="2" customFormat="1" ht="22.8" customHeight="1">
      <c r="A119" s="37"/>
      <c r="B119" s="38"/>
      <c r="C119" s="106" t="s">
        <v>153</v>
      </c>
      <c r="D119" s="39"/>
      <c r="E119" s="39"/>
      <c r="F119" s="39"/>
      <c r="G119" s="39"/>
      <c r="H119" s="39"/>
      <c r="I119" s="39"/>
      <c r="J119" s="204">
        <f>BK119</f>
        <v>0</v>
      </c>
      <c r="K119" s="39"/>
      <c r="L119" s="43"/>
      <c r="M119" s="102"/>
      <c r="N119" s="205"/>
      <c r="O119" s="103"/>
      <c r="P119" s="206">
        <f>P120+P130</f>
        <v>0</v>
      </c>
      <c r="Q119" s="103"/>
      <c r="R119" s="206">
        <f>R120+R130</f>
        <v>0</v>
      </c>
      <c r="S119" s="103"/>
      <c r="T119" s="207">
        <f>T120+T130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137</v>
      </c>
      <c r="BK119" s="208">
        <f>BK120+BK130</f>
        <v>0</v>
      </c>
    </row>
    <row r="120" s="12" customFormat="1" ht="25.92" customHeight="1">
      <c r="A120" s="12"/>
      <c r="B120" s="209"/>
      <c r="C120" s="210"/>
      <c r="D120" s="211" t="s">
        <v>75</v>
      </c>
      <c r="E120" s="212" t="s">
        <v>154</v>
      </c>
      <c r="F120" s="212" t="s">
        <v>155</v>
      </c>
      <c r="G120" s="210"/>
      <c r="H120" s="210"/>
      <c r="I120" s="213"/>
      <c r="J120" s="214">
        <f>BK120</f>
        <v>0</v>
      </c>
      <c r="K120" s="210"/>
      <c r="L120" s="215"/>
      <c r="M120" s="216"/>
      <c r="N120" s="217"/>
      <c r="O120" s="217"/>
      <c r="P120" s="218">
        <f>P121</f>
        <v>0</v>
      </c>
      <c r="Q120" s="217"/>
      <c r="R120" s="218">
        <f>R121</f>
        <v>0</v>
      </c>
      <c r="S120" s="217"/>
      <c r="T120" s="21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0" t="s">
        <v>156</v>
      </c>
      <c r="AT120" s="221" t="s">
        <v>75</v>
      </c>
      <c r="AU120" s="221" t="s">
        <v>76</v>
      </c>
      <c r="AY120" s="220" t="s">
        <v>157</v>
      </c>
      <c r="BK120" s="222">
        <f>BK121</f>
        <v>0</v>
      </c>
    </row>
    <row r="121" s="12" customFormat="1" ht="22.8" customHeight="1">
      <c r="A121" s="12"/>
      <c r="B121" s="209"/>
      <c r="C121" s="210"/>
      <c r="D121" s="211" t="s">
        <v>75</v>
      </c>
      <c r="E121" s="223" t="s">
        <v>158</v>
      </c>
      <c r="F121" s="223" t="s">
        <v>159</v>
      </c>
      <c r="G121" s="210"/>
      <c r="H121" s="210"/>
      <c r="I121" s="213"/>
      <c r="J121" s="224">
        <f>BK121</f>
        <v>0</v>
      </c>
      <c r="K121" s="210"/>
      <c r="L121" s="215"/>
      <c r="M121" s="216"/>
      <c r="N121" s="217"/>
      <c r="O121" s="217"/>
      <c r="P121" s="218">
        <f>SUM(P122:P129)</f>
        <v>0</v>
      </c>
      <c r="Q121" s="217"/>
      <c r="R121" s="218">
        <f>SUM(R122:R129)</f>
        <v>0</v>
      </c>
      <c r="S121" s="217"/>
      <c r="T121" s="219">
        <f>SUM(T122:T129)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0" t="s">
        <v>156</v>
      </c>
      <c r="AT121" s="221" t="s">
        <v>75</v>
      </c>
      <c r="AU121" s="221" t="s">
        <v>84</v>
      </c>
      <c r="AY121" s="220" t="s">
        <v>157</v>
      </c>
      <c r="BK121" s="222">
        <f>SUM(BK122:BK129)</f>
        <v>0</v>
      </c>
    </row>
    <row r="122" s="2" customFormat="1" ht="16.5" customHeight="1">
      <c r="A122" s="37"/>
      <c r="B122" s="38"/>
      <c r="C122" s="225" t="s">
        <v>84</v>
      </c>
      <c r="D122" s="225" t="s">
        <v>160</v>
      </c>
      <c r="E122" s="226" t="s">
        <v>161</v>
      </c>
      <c r="F122" s="227" t="s">
        <v>162</v>
      </c>
      <c r="G122" s="228" t="s">
        <v>163</v>
      </c>
      <c r="H122" s="229">
        <v>80</v>
      </c>
      <c r="I122" s="230"/>
      <c r="J122" s="231">
        <f>ROUND(I122*H122,2)</f>
        <v>0</v>
      </c>
      <c r="K122" s="227" t="s">
        <v>164</v>
      </c>
      <c r="L122" s="43"/>
      <c r="M122" s="232" t="s">
        <v>1</v>
      </c>
      <c r="N122" s="233" t="s">
        <v>41</v>
      </c>
      <c r="O122" s="90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6" t="s">
        <v>165</v>
      </c>
      <c r="AT122" s="236" t="s">
        <v>160</v>
      </c>
      <c r="AU122" s="236" t="s">
        <v>86</v>
      </c>
      <c r="AY122" s="16" t="s">
        <v>157</v>
      </c>
      <c r="BE122" s="237">
        <f>IF(N122="základní",J122,0)</f>
        <v>0</v>
      </c>
      <c r="BF122" s="237">
        <f>IF(N122="snížená",J122,0)</f>
        <v>0</v>
      </c>
      <c r="BG122" s="237">
        <f>IF(N122="zákl. přenesená",J122,0)</f>
        <v>0</v>
      </c>
      <c r="BH122" s="237">
        <f>IF(N122="sníž. přenesená",J122,0)</f>
        <v>0</v>
      </c>
      <c r="BI122" s="237">
        <f>IF(N122="nulová",J122,0)</f>
        <v>0</v>
      </c>
      <c r="BJ122" s="16" t="s">
        <v>84</v>
      </c>
      <c r="BK122" s="237">
        <f>ROUND(I122*H122,2)</f>
        <v>0</v>
      </c>
      <c r="BL122" s="16" t="s">
        <v>165</v>
      </c>
      <c r="BM122" s="236" t="s">
        <v>166</v>
      </c>
    </row>
    <row r="123" s="2" customFormat="1">
      <c r="A123" s="37"/>
      <c r="B123" s="38"/>
      <c r="C123" s="39"/>
      <c r="D123" s="238" t="s">
        <v>167</v>
      </c>
      <c r="E123" s="39"/>
      <c r="F123" s="239" t="s">
        <v>168</v>
      </c>
      <c r="G123" s="39"/>
      <c r="H123" s="39"/>
      <c r="I123" s="240"/>
      <c r="J123" s="39"/>
      <c r="K123" s="39"/>
      <c r="L123" s="43"/>
      <c r="M123" s="241"/>
      <c r="N123" s="242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167</v>
      </c>
      <c r="AU123" s="16" t="s">
        <v>86</v>
      </c>
    </row>
    <row r="124" s="2" customFormat="1" ht="24.15" customHeight="1">
      <c r="A124" s="37"/>
      <c r="B124" s="38"/>
      <c r="C124" s="243" t="s">
        <v>86</v>
      </c>
      <c r="D124" s="243" t="s">
        <v>169</v>
      </c>
      <c r="E124" s="244" t="s">
        <v>395</v>
      </c>
      <c r="F124" s="245" t="s">
        <v>396</v>
      </c>
      <c r="G124" s="246" t="s">
        <v>163</v>
      </c>
      <c r="H124" s="247">
        <v>80</v>
      </c>
      <c r="I124" s="248"/>
      <c r="J124" s="249">
        <f>ROUND(I124*H124,2)</f>
        <v>0</v>
      </c>
      <c r="K124" s="245" t="s">
        <v>164</v>
      </c>
      <c r="L124" s="250"/>
      <c r="M124" s="251" t="s">
        <v>1</v>
      </c>
      <c r="N124" s="252" t="s">
        <v>41</v>
      </c>
      <c r="O124" s="90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6" t="s">
        <v>165</v>
      </c>
      <c r="AT124" s="236" t="s">
        <v>169</v>
      </c>
      <c r="AU124" s="236" t="s">
        <v>86</v>
      </c>
      <c r="AY124" s="16" t="s">
        <v>157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6" t="s">
        <v>84</v>
      </c>
      <c r="BK124" s="237">
        <f>ROUND(I124*H124,2)</f>
        <v>0</v>
      </c>
      <c r="BL124" s="16" t="s">
        <v>165</v>
      </c>
      <c r="BM124" s="236" t="s">
        <v>397</v>
      </c>
    </row>
    <row r="125" s="2" customFormat="1">
      <c r="A125" s="37"/>
      <c r="B125" s="38"/>
      <c r="C125" s="39"/>
      <c r="D125" s="238" t="s">
        <v>167</v>
      </c>
      <c r="E125" s="39"/>
      <c r="F125" s="239" t="s">
        <v>396</v>
      </c>
      <c r="G125" s="39"/>
      <c r="H125" s="39"/>
      <c r="I125" s="240"/>
      <c r="J125" s="39"/>
      <c r="K125" s="39"/>
      <c r="L125" s="43"/>
      <c r="M125" s="241"/>
      <c r="N125" s="242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167</v>
      </c>
      <c r="AU125" s="16" t="s">
        <v>86</v>
      </c>
    </row>
    <row r="126" s="2" customFormat="1" ht="37.8" customHeight="1">
      <c r="A126" s="37"/>
      <c r="B126" s="38"/>
      <c r="C126" s="225" t="s">
        <v>173</v>
      </c>
      <c r="D126" s="225" t="s">
        <v>160</v>
      </c>
      <c r="E126" s="226" t="s">
        <v>174</v>
      </c>
      <c r="F126" s="227" t="s">
        <v>175</v>
      </c>
      <c r="G126" s="228" t="s">
        <v>176</v>
      </c>
      <c r="H126" s="229">
        <v>2</v>
      </c>
      <c r="I126" s="230"/>
      <c r="J126" s="231">
        <f>ROUND(I126*H126,2)</f>
        <v>0</v>
      </c>
      <c r="K126" s="227" t="s">
        <v>164</v>
      </c>
      <c r="L126" s="43"/>
      <c r="M126" s="232" t="s">
        <v>1</v>
      </c>
      <c r="N126" s="233" t="s">
        <v>41</v>
      </c>
      <c r="O126" s="90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6" t="s">
        <v>165</v>
      </c>
      <c r="AT126" s="236" t="s">
        <v>160</v>
      </c>
      <c r="AU126" s="236" t="s">
        <v>86</v>
      </c>
      <c r="AY126" s="16" t="s">
        <v>157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6" t="s">
        <v>84</v>
      </c>
      <c r="BK126" s="237">
        <f>ROUND(I126*H126,2)</f>
        <v>0</v>
      </c>
      <c r="BL126" s="16" t="s">
        <v>165</v>
      </c>
      <c r="BM126" s="236" t="s">
        <v>177</v>
      </c>
    </row>
    <row r="127" s="2" customFormat="1">
      <c r="A127" s="37"/>
      <c r="B127" s="38"/>
      <c r="C127" s="39"/>
      <c r="D127" s="238" t="s">
        <v>167</v>
      </c>
      <c r="E127" s="39"/>
      <c r="F127" s="239" t="s">
        <v>178</v>
      </c>
      <c r="G127" s="39"/>
      <c r="H127" s="39"/>
      <c r="I127" s="240"/>
      <c r="J127" s="39"/>
      <c r="K127" s="39"/>
      <c r="L127" s="43"/>
      <c r="M127" s="241"/>
      <c r="N127" s="242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167</v>
      </c>
      <c r="AU127" s="16" t="s">
        <v>86</v>
      </c>
    </row>
    <row r="128" s="2" customFormat="1" ht="24.15" customHeight="1">
      <c r="A128" s="37"/>
      <c r="B128" s="38"/>
      <c r="C128" s="225" t="s">
        <v>156</v>
      </c>
      <c r="D128" s="225" t="s">
        <v>160</v>
      </c>
      <c r="E128" s="226" t="s">
        <v>179</v>
      </c>
      <c r="F128" s="227" t="s">
        <v>180</v>
      </c>
      <c r="G128" s="228" t="s">
        <v>176</v>
      </c>
      <c r="H128" s="229">
        <v>10</v>
      </c>
      <c r="I128" s="230"/>
      <c r="J128" s="231">
        <f>ROUND(I128*H128,2)</f>
        <v>0</v>
      </c>
      <c r="K128" s="227" t="s">
        <v>164</v>
      </c>
      <c r="L128" s="43"/>
      <c r="M128" s="232" t="s">
        <v>1</v>
      </c>
      <c r="N128" s="233" t="s">
        <v>41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165</v>
      </c>
      <c r="AT128" s="236" t="s">
        <v>160</v>
      </c>
      <c r="AU128" s="236" t="s">
        <v>86</v>
      </c>
      <c r="AY128" s="16" t="s">
        <v>157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84</v>
      </c>
      <c r="BK128" s="237">
        <f>ROUND(I128*H128,2)</f>
        <v>0</v>
      </c>
      <c r="BL128" s="16" t="s">
        <v>165</v>
      </c>
      <c r="BM128" s="236" t="s">
        <v>181</v>
      </c>
    </row>
    <row r="129" s="2" customFormat="1">
      <c r="A129" s="37"/>
      <c r="B129" s="38"/>
      <c r="C129" s="39"/>
      <c r="D129" s="238" t="s">
        <v>167</v>
      </c>
      <c r="E129" s="39"/>
      <c r="F129" s="239" t="s">
        <v>180</v>
      </c>
      <c r="G129" s="39"/>
      <c r="H129" s="39"/>
      <c r="I129" s="240"/>
      <c r="J129" s="39"/>
      <c r="K129" s="39"/>
      <c r="L129" s="43"/>
      <c r="M129" s="241"/>
      <c r="N129" s="242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167</v>
      </c>
      <c r="AU129" s="16" t="s">
        <v>86</v>
      </c>
    </row>
    <row r="130" s="12" customFormat="1" ht="25.92" customHeight="1">
      <c r="A130" s="12"/>
      <c r="B130" s="209"/>
      <c r="C130" s="210"/>
      <c r="D130" s="211" t="s">
        <v>75</v>
      </c>
      <c r="E130" s="212" t="s">
        <v>182</v>
      </c>
      <c r="F130" s="212" t="s">
        <v>183</v>
      </c>
      <c r="G130" s="210"/>
      <c r="H130" s="210"/>
      <c r="I130" s="213"/>
      <c r="J130" s="214">
        <f>BK130</f>
        <v>0</v>
      </c>
      <c r="K130" s="210"/>
      <c r="L130" s="215"/>
      <c r="M130" s="216"/>
      <c r="N130" s="217"/>
      <c r="O130" s="217"/>
      <c r="P130" s="218">
        <f>SUM(P131:P204)</f>
        <v>0</v>
      </c>
      <c r="Q130" s="217"/>
      <c r="R130" s="218">
        <f>SUM(R131:R204)</f>
        <v>0</v>
      </c>
      <c r="S130" s="217"/>
      <c r="T130" s="219">
        <f>SUM(T131:T204)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156</v>
      </c>
      <c r="AT130" s="221" t="s">
        <v>75</v>
      </c>
      <c r="AU130" s="221" t="s">
        <v>76</v>
      </c>
      <c r="AY130" s="220" t="s">
        <v>157</v>
      </c>
      <c r="BK130" s="222">
        <f>SUM(BK131:BK204)</f>
        <v>0</v>
      </c>
    </row>
    <row r="131" s="2" customFormat="1" ht="21.75" customHeight="1">
      <c r="A131" s="37"/>
      <c r="B131" s="38"/>
      <c r="C131" s="225" t="s">
        <v>184</v>
      </c>
      <c r="D131" s="225" t="s">
        <v>160</v>
      </c>
      <c r="E131" s="226" t="s">
        <v>185</v>
      </c>
      <c r="F131" s="227" t="s">
        <v>186</v>
      </c>
      <c r="G131" s="228" t="s">
        <v>176</v>
      </c>
      <c r="H131" s="229">
        <v>4</v>
      </c>
      <c r="I131" s="230"/>
      <c r="J131" s="231">
        <f>ROUND(I131*H131,2)</f>
        <v>0</v>
      </c>
      <c r="K131" s="227" t="s">
        <v>164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187</v>
      </c>
      <c r="AT131" s="236" t="s">
        <v>160</v>
      </c>
      <c r="AU131" s="236" t="s">
        <v>84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187</v>
      </c>
      <c r="BM131" s="236" t="s">
        <v>188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186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84</v>
      </c>
    </row>
    <row r="133" s="2" customFormat="1" ht="33" customHeight="1">
      <c r="A133" s="37"/>
      <c r="B133" s="38"/>
      <c r="C133" s="243" t="s">
        <v>189</v>
      </c>
      <c r="D133" s="243" t="s">
        <v>169</v>
      </c>
      <c r="E133" s="244" t="s">
        <v>190</v>
      </c>
      <c r="F133" s="245" t="s">
        <v>191</v>
      </c>
      <c r="G133" s="246" t="s">
        <v>176</v>
      </c>
      <c r="H133" s="247">
        <v>1</v>
      </c>
      <c r="I133" s="248"/>
      <c r="J133" s="249">
        <f>ROUND(I133*H133,2)</f>
        <v>0</v>
      </c>
      <c r="K133" s="245" t="s">
        <v>164</v>
      </c>
      <c r="L133" s="250"/>
      <c r="M133" s="251" t="s">
        <v>1</v>
      </c>
      <c r="N133" s="252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192</v>
      </c>
      <c r="AT133" s="236" t="s">
        <v>169</v>
      </c>
      <c r="AU133" s="236" t="s">
        <v>84</v>
      </c>
      <c r="AY133" s="16" t="s">
        <v>157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84</v>
      </c>
      <c r="BK133" s="237">
        <f>ROUND(I133*H133,2)</f>
        <v>0</v>
      </c>
      <c r="BL133" s="16" t="s">
        <v>187</v>
      </c>
      <c r="BM133" s="236" t="s">
        <v>193</v>
      </c>
    </row>
    <row r="134" s="2" customFormat="1">
      <c r="A134" s="37"/>
      <c r="B134" s="38"/>
      <c r="C134" s="39"/>
      <c r="D134" s="238" t="s">
        <v>167</v>
      </c>
      <c r="E134" s="39"/>
      <c r="F134" s="239" t="s">
        <v>191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84</v>
      </c>
    </row>
    <row r="135" s="2" customFormat="1" ht="37.8" customHeight="1">
      <c r="A135" s="37"/>
      <c r="B135" s="38"/>
      <c r="C135" s="243" t="s">
        <v>194</v>
      </c>
      <c r="D135" s="243" t="s">
        <v>169</v>
      </c>
      <c r="E135" s="244" t="s">
        <v>398</v>
      </c>
      <c r="F135" s="245" t="s">
        <v>399</v>
      </c>
      <c r="G135" s="246" t="s">
        <v>176</v>
      </c>
      <c r="H135" s="247">
        <v>1</v>
      </c>
      <c r="I135" s="248"/>
      <c r="J135" s="249">
        <f>ROUND(I135*H135,2)</f>
        <v>0</v>
      </c>
      <c r="K135" s="245" t="s">
        <v>164</v>
      </c>
      <c r="L135" s="250"/>
      <c r="M135" s="251" t="s">
        <v>1</v>
      </c>
      <c r="N135" s="252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197</v>
      </c>
      <c r="AT135" s="236" t="s">
        <v>169</v>
      </c>
      <c r="AU135" s="236" t="s">
        <v>84</v>
      </c>
      <c r="AY135" s="16" t="s">
        <v>157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84</v>
      </c>
      <c r="BK135" s="237">
        <f>ROUND(I135*H135,2)</f>
        <v>0</v>
      </c>
      <c r="BL135" s="16" t="s">
        <v>197</v>
      </c>
      <c r="BM135" s="236" t="s">
        <v>400</v>
      </c>
    </row>
    <row r="136" s="2" customFormat="1">
      <c r="A136" s="37"/>
      <c r="B136" s="38"/>
      <c r="C136" s="39"/>
      <c r="D136" s="238" t="s">
        <v>167</v>
      </c>
      <c r="E136" s="39"/>
      <c r="F136" s="239" t="s">
        <v>399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84</v>
      </c>
    </row>
    <row r="137" s="2" customFormat="1" ht="37.8" customHeight="1">
      <c r="A137" s="37"/>
      <c r="B137" s="38"/>
      <c r="C137" s="243" t="s">
        <v>199</v>
      </c>
      <c r="D137" s="243" t="s">
        <v>169</v>
      </c>
      <c r="E137" s="244" t="s">
        <v>195</v>
      </c>
      <c r="F137" s="245" t="s">
        <v>196</v>
      </c>
      <c r="G137" s="246" t="s">
        <v>176</v>
      </c>
      <c r="H137" s="247">
        <v>1</v>
      </c>
      <c r="I137" s="248"/>
      <c r="J137" s="249">
        <f>ROUND(I137*H137,2)</f>
        <v>0</v>
      </c>
      <c r="K137" s="245" t="s">
        <v>164</v>
      </c>
      <c r="L137" s="250"/>
      <c r="M137" s="251" t="s">
        <v>1</v>
      </c>
      <c r="N137" s="252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197</v>
      </c>
      <c r="AT137" s="236" t="s">
        <v>169</v>
      </c>
      <c r="AU137" s="236" t="s">
        <v>84</v>
      </c>
      <c r="AY137" s="16" t="s">
        <v>157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84</v>
      </c>
      <c r="BK137" s="237">
        <f>ROUND(I137*H137,2)</f>
        <v>0</v>
      </c>
      <c r="BL137" s="16" t="s">
        <v>197</v>
      </c>
      <c r="BM137" s="236" t="s">
        <v>198</v>
      </c>
    </row>
    <row r="138" s="2" customFormat="1">
      <c r="A138" s="37"/>
      <c r="B138" s="38"/>
      <c r="C138" s="39"/>
      <c r="D138" s="238" t="s">
        <v>167</v>
      </c>
      <c r="E138" s="39"/>
      <c r="F138" s="239" t="s">
        <v>196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84</v>
      </c>
    </row>
    <row r="139" s="2" customFormat="1" ht="49.05" customHeight="1">
      <c r="A139" s="37"/>
      <c r="B139" s="38"/>
      <c r="C139" s="243" t="s">
        <v>203</v>
      </c>
      <c r="D139" s="243" t="s">
        <v>169</v>
      </c>
      <c r="E139" s="244" t="s">
        <v>200</v>
      </c>
      <c r="F139" s="245" t="s">
        <v>201</v>
      </c>
      <c r="G139" s="246" t="s">
        <v>176</v>
      </c>
      <c r="H139" s="247">
        <v>1</v>
      </c>
      <c r="I139" s="248"/>
      <c r="J139" s="249">
        <f>ROUND(I139*H139,2)</f>
        <v>0</v>
      </c>
      <c r="K139" s="245" t="s">
        <v>164</v>
      </c>
      <c r="L139" s="250"/>
      <c r="M139" s="251" t="s">
        <v>1</v>
      </c>
      <c r="N139" s="252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197</v>
      </c>
      <c r="AT139" s="236" t="s">
        <v>169</v>
      </c>
      <c r="AU139" s="236" t="s">
        <v>84</v>
      </c>
      <c r="AY139" s="16" t="s">
        <v>157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84</v>
      </c>
      <c r="BK139" s="237">
        <f>ROUND(I139*H139,2)</f>
        <v>0</v>
      </c>
      <c r="BL139" s="16" t="s">
        <v>197</v>
      </c>
      <c r="BM139" s="236" t="s">
        <v>202</v>
      </c>
    </row>
    <row r="140" s="2" customFormat="1">
      <c r="A140" s="37"/>
      <c r="B140" s="38"/>
      <c r="C140" s="39"/>
      <c r="D140" s="238" t="s">
        <v>167</v>
      </c>
      <c r="E140" s="39"/>
      <c r="F140" s="239" t="s">
        <v>201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167</v>
      </c>
      <c r="AU140" s="16" t="s">
        <v>84</v>
      </c>
    </row>
    <row r="141" s="2" customFormat="1" ht="24.15" customHeight="1">
      <c r="A141" s="37"/>
      <c r="B141" s="38"/>
      <c r="C141" s="225" t="s">
        <v>208</v>
      </c>
      <c r="D141" s="225" t="s">
        <v>160</v>
      </c>
      <c r="E141" s="226" t="s">
        <v>204</v>
      </c>
      <c r="F141" s="227" t="s">
        <v>205</v>
      </c>
      <c r="G141" s="228" t="s">
        <v>176</v>
      </c>
      <c r="H141" s="229">
        <v>1</v>
      </c>
      <c r="I141" s="230"/>
      <c r="J141" s="231">
        <f>ROUND(I141*H141,2)</f>
        <v>0</v>
      </c>
      <c r="K141" s="227" t="s">
        <v>164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187</v>
      </c>
      <c r="AT141" s="236" t="s">
        <v>160</v>
      </c>
      <c r="AU141" s="236" t="s">
        <v>84</v>
      </c>
      <c r="AY141" s="16" t="s">
        <v>157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84</v>
      </c>
      <c r="BK141" s="237">
        <f>ROUND(I141*H141,2)</f>
        <v>0</v>
      </c>
      <c r="BL141" s="16" t="s">
        <v>187</v>
      </c>
      <c r="BM141" s="236" t="s">
        <v>206</v>
      </c>
    </row>
    <row r="142" s="2" customFormat="1">
      <c r="A142" s="37"/>
      <c r="B142" s="38"/>
      <c r="C142" s="39"/>
      <c r="D142" s="238" t="s">
        <v>167</v>
      </c>
      <c r="E142" s="39"/>
      <c r="F142" s="239" t="s">
        <v>207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84</v>
      </c>
    </row>
    <row r="143" s="2" customFormat="1" ht="55.5" customHeight="1">
      <c r="A143" s="37"/>
      <c r="B143" s="38"/>
      <c r="C143" s="243" t="s">
        <v>212</v>
      </c>
      <c r="D143" s="243" t="s">
        <v>169</v>
      </c>
      <c r="E143" s="244" t="s">
        <v>209</v>
      </c>
      <c r="F143" s="245" t="s">
        <v>210</v>
      </c>
      <c r="G143" s="246" t="s">
        <v>176</v>
      </c>
      <c r="H143" s="247">
        <v>1</v>
      </c>
      <c r="I143" s="248"/>
      <c r="J143" s="249">
        <f>ROUND(I143*H143,2)</f>
        <v>0</v>
      </c>
      <c r="K143" s="245" t="s">
        <v>164</v>
      </c>
      <c r="L143" s="250"/>
      <c r="M143" s="251" t="s">
        <v>1</v>
      </c>
      <c r="N143" s="252" t="s">
        <v>41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192</v>
      </c>
      <c r="AT143" s="236" t="s">
        <v>169</v>
      </c>
      <c r="AU143" s="236" t="s">
        <v>84</v>
      </c>
      <c r="AY143" s="16" t="s">
        <v>157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84</v>
      </c>
      <c r="BK143" s="237">
        <f>ROUND(I143*H143,2)</f>
        <v>0</v>
      </c>
      <c r="BL143" s="16" t="s">
        <v>187</v>
      </c>
      <c r="BM143" s="236" t="s">
        <v>211</v>
      </c>
    </row>
    <row r="144" s="2" customFormat="1">
      <c r="A144" s="37"/>
      <c r="B144" s="38"/>
      <c r="C144" s="39"/>
      <c r="D144" s="238" t="s">
        <v>167</v>
      </c>
      <c r="E144" s="39"/>
      <c r="F144" s="239" t="s">
        <v>210</v>
      </c>
      <c r="G144" s="39"/>
      <c r="H144" s="39"/>
      <c r="I144" s="240"/>
      <c r="J144" s="39"/>
      <c r="K144" s="39"/>
      <c r="L144" s="43"/>
      <c r="M144" s="241"/>
      <c r="N144" s="24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84</v>
      </c>
    </row>
    <row r="145" s="2" customFormat="1" ht="24.15" customHeight="1">
      <c r="A145" s="37"/>
      <c r="B145" s="38"/>
      <c r="C145" s="225" t="s">
        <v>217</v>
      </c>
      <c r="D145" s="225" t="s">
        <v>160</v>
      </c>
      <c r="E145" s="226" t="s">
        <v>213</v>
      </c>
      <c r="F145" s="227" t="s">
        <v>214</v>
      </c>
      <c r="G145" s="228" t="s">
        <v>176</v>
      </c>
      <c r="H145" s="229">
        <v>1</v>
      </c>
      <c r="I145" s="230"/>
      <c r="J145" s="231">
        <f>ROUND(I145*H145,2)</f>
        <v>0</v>
      </c>
      <c r="K145" s="227" t="s">
        <v>164</v>
      </c>
      <c r="L145" s="43"/>
      <c r="M145" s="232" t="s">
        <v>1</v>
      </c>
      <c r="N145" s="233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187</v>
      </c>
      <c r="AT145" s="236" t="s">
        <v>160</v>
      </c>
      <c r="AU145" s="236" t="s">
        <v>84</v>
      </c>
      <c r="AY145" s="16" t="s">
        <v>157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84</v>
      </c>
      <c r="BK145" s="237">
        <f>ROUND(I145*H145,2)</f>
        <v>0</v>
      </c>
      <c r="BL145" s="16" t="s">
        <v>187</v>
      </c>
      <c r="BM145" s="236" t="s">
        <v>215</v>
      </c>
    </row>
    <row r="146" s="2" customFormat="1">
      <c r="A146" s="37"/>
      <c r="B146" s="38"/>
      <c r="C146" s="39"/>
      <c r="D146" s="238" t="s">
        <v>167</v>
      </c>
      <c r="E146" s="39"/>
      <c r="F146" s="239" t="s">
        <v>216</v>
      </c>
      <c r="G146" s="39"/>
      <c r="H146" s="39"/>
      <c r="I146" s="240"/>
      <c r="J146" s="39"/>
      <c r="K146" s="39"/>
      <c r="L146" s="43"/>
      <c r="M146" s="241"/>
      <c r="N146" s="24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167</v>
      </c>
      <c r="AU146" s="16" t="s">
        <v>84</v>
      </c>
    </row>
    <row r="147" s="2" customFormat="1" ht="66.75" customHeight="1">
      <c r="A147" s="37"/>
      <c r="B147" s="38"/>
      <c r="C147" s="243" t="s">
        <v>221</v>
      </c>
      <c r="D147" s="243" t="s">
        <v>169</v>
      </c>
      <c r="E147" s="244" t="s">
        <v>218</v>
      </c>
      <c r="F147" s="245" t="s">
        <v>219</v>
      </c>
      <c r="G147" s="246" t="s">
        <v>176</v>
      </c>
      <c r="H147" s="247">
        <v>1</v>
      </c>
      <c r="I147" s="248"/>
      <c r="J147" s="249">
        <f>ROUND(I147*H147,2)</f>
        <v>0</v>
      </c>
      <c r="K147" s="245" t="s">
        <v>164</v>
      </c>
      <c r="L147" s="250"/>
      <c r="M147" s="251" t="s">
        <v>1</v>
      </c>
      <c r="N147" s="252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192</v>
      </c>
      <c r="AT147" s="236" t="s">
        <v>169</v>
      </c>
      <c r="AU147" s="236" t="s">
        <v>84</v>
      </c>
      <c r="AY147" s="16" t="s">
        <v>157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84</v>
      </c>
      <c r="BK147" s="237">
        <f>ROUND(I147*H147,2)</f>
        <v>0</v>
      </c>
      <c r="BL147" s="16" t="s">
        <v>187</v>
      </c>
      <c r="BM147" s="236" t="s">
        <v>220</v>
      </c>
    </row>
    <row r="148" s="2" customFormat="1">
      <c r="A148" s="37"/>
      <c r="B148" s="38"/>
      <c r="C148" s="39"/>
      <c r="D148" s="238" t="s">
        <v>167</v>
      </c>
      <c r="E148" s="39"/>
      <c r="F148" s="239" t="s">
        <v>219</v>
      </c>
      <c r="G148" s="39"/>
      <c r="H148" s="39"/>
      <c r="I148" s="240"/>
      <c r="J148" s="39"/>
      <c r="K148" s="39"/>
      <c r="L148" s="43"/>
      <c r="M148" s="241"/>
      <c r="N148" s="242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167</v>
      </c>
      <c r="AU148" s="16" t="s">
        <v>84</v>
      </c>
    </row>
    <row r="149" s="2" customFormat="1" ht="16.5" customHeight="1">
      <c r="A149" s="37"/>
      <c r="B149" s="38"/>
      <c r="C149" s="225" t="s">
        <v>225</v>
      </c>
      <c r="D149" s="225" t="s">
        <v>160</v>
      </c>
      <c r="E149" s="226" t="s">
        <v>222</v>
      </c>
      <c r="F149" s="227" t="s">
        <v>223</v>
      </c>
      <c r="G149" s="228" t="s">
        <v>176</v>
      </c>
      <c r="H149" s="229">
        <v>3</v>
      </c>
      <c r="I149" s="230"/>
      <c r="J149" s="231">
        <f>ROUND(I149*H149,2)</f>
        <v>0</v>
      </c>
      <c r="K149" s="227" t="s">
        <v>164</v>
      </c>
      <c r="L149" s="43"/>
      <c r="M149" s="232" t="s">
        <v>1</v>
      </c>
      <c r="N149" s="233" t="s">
        <v>41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187</v>
      </c>
      <c r="AT149" s="236" t="s">
        <v>160</v>
      </c>
      <c r="AU149" s="236" t="s">
        <v>84</v>
      </c>
      <c r="AY149" s="16" t="s">
        <v>157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84</v>
      </c>
      <c r="BK149" s="237">
        <f>ROUND(I149*H149,2)</f>
        <v>0</v>
      </c>
      <c r="BL149" s="16" t="s">
        <v>187</v>
      </c>
      <c r="BM149" s="236" t="s">
        <v>224</v>
      </c>
    </row>
    <row r="150" s="2" customFormat="1">
      <c r="A150" s="37"/>
      <c r="B150" s="38"/>
      <c r="C150" s="39"/>
      <c r="D150" s="238" t="s">
        <v>167</v>
      </c>
      <c r="E150" s="39"/>
      <c r="F150" s="239" t="s">
        <v>223</v>
      </c>
      <c r="G150" s="39"/>
      <c r="H150" s="39"/>
      <c r="I150" s="240"/>
      <c r="J150" s="39"/>
      <c r="K150" s="39"/>
      <c r="L150" s="43"/>
      <c r="M150" s="241"/>
      <c r="N150" s="242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167</v>
      </c>
      <c r="AU150" s="16" t="s">
        <v>84</v>
      </c>
    </row>
    <row r="151" s="2" customFormat="1" ht="49.05" customHeight="1">
      <c r="A151" s="37"/>
      <c r="B151" s="38"/>
      <c r="C151" s="243" t="s">
        <v>8</v>
      </c>
      <c r="D151" s="243" t="s">
        <v>169</v>
      </c>
      <c r="E151" s="244" t="s">
        <v>226</v>
      </c>
      <c r="F151" s="245" t="s">
        <v>227</v>
      </c>
      <c r="G151" s="246" t="s">
        <v>176</v>
      </c>
      <c r="H151" s="247">
        <v>3</v>
      </c>
      <c r="I151" s="248"/>
      <c r="J151" s="249">
        <f>ROUND(I151*H151,2)</f>
        <v>0</v>
      </c>
      <c r="K151" s="245" t="s">
        <v>164</v>
      </c>
      <c r="L151" s="250"/>
      <c r="M151" s="251" t="s">
        <v>1</v>
      </c>
      <c r="N151" s="252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192</v>
      </c>
      <c r="AT151" s="236" t="s">
        <v>169</v>
      </c>
      <c r="AU151" s="236" t="s">
        <v>84</v>
      </c>
      <c r="AY151" s="16" t="s">
        <v>157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84</v>
      </c>
      <c r="BK151" s="237">
        <f>ROUND(I151*H151,2)</f>
        <v>0</v>
      </c>
      <c r="BL151" s="16" t="s">
        <v>187</v>
      </c>
      <c r="BM151" s="236" t="s">
        <v>228</v>
      </c>
    </row>
    <row r="152" s="2" customFormat="1">
      <c r="A152" s="37"/>
      <c r="B152" s="38"/>
      <c r="C152" s="39"/>
      <c r="D152" s="238" t="s">
        <v>167</v>
      </c>
      <c r="E152" s="39"/>
      <c r="F152" s="239" t="s">
        <v>227</v>
      </c>
      <c r="G152" s="39"/>
      <c r="H152" s="39"/>
      <c r="I152" s="240"/>
      <c r="J152" s="39"/>
      <c r="K152" s="39"/>
      <c r="L152" s="43"/>
      <c r="M152" s="241"/>
      <c r="N152" s="242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167</v>
      </c>
      <c r="AU152" s="16" t="s">
        <v>84</v>
      </c>
    </row>
    <row r="153" s="2" customFormat="1" ht="24.15" customHeight="1">
      <c r="A153" s="37"/>
      <c r="B153" s="38"/>
      <c r="C153" s="225" t="s">
        <v>232</v>
      </c>
      <c r="D153" s="225" t="s">
        <v>160</v>
      </c>
      <c r="E153" s="226" t="s">
        <v>229</v>
      </c>
      <c r="F153" s="227" t="s">
        <v>230</v>
      </c>
      <c r="G153" s="228" t="s">
        <v>176</v>
      </c>
      <c r="H153" s="229">
        <v>1</v>
      </c>
      <c r="I153" s="230"/>
      <c r="J153" s="231">
        <f>ROUND(I153*H153,2)</f>
        <v>0</v>
      </c>
      <c r="K153" s="227" t="s">
        <v>164</v>
      </c>
      <c r="L153" s="43"/>
      <c r="M153" s="232" t="s">
        <v>1</v>
      </c>
      <c r="N153" s="233" t="s">
        <v>41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187</v>
      </c>
      <c r="AT153" s="236" t="s">
        <v>160</v>
      </c>
      <c r="AU153" s="236" t="s">
        <v>84</v>
      </c>
      <c r="AY153" s="16" t="s">
        <v>157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84</v>
      </c>
      <c r="BK153" s="237">
        <f>ROUND(I153*H153,2)</f>
        <v>0</v>
      </c>
      <c r="BL153" s="16" t="s">
        <v>187</v>
      </c>
      <c r="BM153" s="236" t="s">
        <v>231</v>
      </c>
    </row>
    <row r="154" s="2" customFormat="1">
      <c r="A154" s="37"/>
      <c r="B154" s="38"/>
      <c r="C154" s="39"/>
      <c r="D154" s="238" t="s">
        <v>167</v>
      </c>
      <c r="E154" s="39"/>
      <c r="F154" s="239" t="s">
        <v>230</v>
      </c>
      <c r="G154" s="39"/>
      <c r="H154" s="39"/>
      <c r="I154" s="240"/>
      <c r="J154" s="39"/>
      <c r="K154" s="39"/>
      <c r="L154" s="43"/>
      <c r="M154" s="241"/>
      <c r="N154" s="24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167</v>
      </c>
      <c r="AU154" s="16" t="s">
        <v>84</v>
      </c>
    </row>
    <row r="155" s="2" customFormat="1" ht="21.75" customHeight="1">
      <c r="A155" s="37"/>
      <c r="B155" s="38"/>
      <c r="C155" s="243" t="s">
        <v>236</v>
      </c>
      <c r="D155" s="243" t="s">
        <v>169</v>
      </c>
      <c r="E155" s="244" t="s">
        <v>233</v>
      </c>
      <c r="F155" s="245" t="s">
        <v>234</v>
      </c>
      <c r="G155" s="246" t="s">
        <v>176</v>
      </c>
      <c r="H155" s="247">
        <v>1</v>
      </c>
      <c r="I155" s="248"/>
      <c r="J155" s="249">
        <f>ROUND(I155*H155,2)</f>
        <v>0</v>
      </c>
      <c r="K155" s="245" t="s">
        <v>1</v>
      </c>
      <c r="L155" s="250"/>
      <c r="M155" s="251" t="s">
        <v>1</v>
      </c>
      <c r="N155" s="252" t="s">
        <v>41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192</v>
      </c>
      <c r="AT155" s="236" t="s">
        <v>169</v>
      </c>
      <c r="AU155" s="236" t="s">
        <v>84</v>
      </c>
      <c r="AY155" s="16" t="s">
        <v>157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84</v>
      </c>
      <c r="BK155" s="237">
        <f>ROUND(I155*H155,2)</f>
        <v>0</v>
      </c>
      <c r="BL155" s="16" t="s">
        <v>187</v>
      </c>
      <c r="BM155" s="236" t="s">
        <v>235</v>
      </c>
    </row>
    <row r="156" s="2" customFormat="1">
      <c r="A156" s="37"/>
      <c r="B156" s="38"/>
      <c r="C156" s="39"/>
      <c r="D156" s="238" t="s">
        <v>167</v>
      </c>
      <c r="E156" s="39"/>
      <c r="F156" s="239" t="s">
        <v>234</v>
      </c>
      <c r="G156" s="39"/>
      <c r="H156" s="39"/>
      <c r="I156" s="240"/>
      <c r="J156" s="39"/>
      <c r="K156" s="39"/>
      <c r="L156" s="43"/>
      <c r="M156" s="241"/>
      <c r="N156" s="242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167</v>
      </c>
      <c r="AU156" s="16" t="s">
        <v>84</v>
      </c>
    </row>
    <row r="157" s="2" customFormat="1" ht="24.15" customHeight="1">
      <c r="A157" s="37"/>
      <c r="B157" s="38"/>
      <c r="C157" s="225" t="s">
        <v>240</v>
      </c>
      <c r="D157" s="225" t="s">
        <v>160</v>
      </c>
      <c r="E157" s="226" t="s">
        <v>237</v>
      </c>
      <c r="F157" s="227" t="s">
        <v>238</v>
      </c>
      <c r="G157" s="228" t="s">
        <v>176</v>
      </c>
      <c r="H157" s="229">
        <v>1</v>
      </c>
      <c r="I157" s="230"/>
      <c r="J157" s="231">
        <f>ROUND(I157*H157,2)</f>
        <v>0</v>
      </c>
      <c r="K157" s="227" t="s">
        <v>164</v>
      </c>
      <c r="L157" s="43"/>
      <c r="M157" s="232" t="s">
        <v>1</v>
      </c>
      <c r="N157" s="233" t="s">
        <v>41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187</v>
      </c>
      <c r="AT157" s="236" t="s">
        <v>160</v>
      </c>
      <c r="AU157" s="236" t="s">
        <v>84</v>
      </c>
      <c r="AY157" s="16" t="s">
        <v>157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84</v>
      </c>
      <c r="BK157" s="237">
        <f>ROUND(I157*H157,2)</f>
        <v>0</v>
      </c>
      <c r="BL157" s="16" t="s">
        <v>187</v>
      </c>
      <c r="BM157" s="236" t="s">
        <v>239</v>
      </c>
    </row>
    <row r="158" s="2" customFormat="1">
      <c r="A158" s="37"/>
      <c r="B158" s="38"/>
      <c r="C158" s="39"/>
      <c r="D158" s="238" t="s">
        <v>167</v>
      </c>
      <c r="E158" s="39"/>
      <c r="F158" s="239" t="s">
        <v>238</v>
      </c>
      <c r="G158" s="39"/>
      <c r="H158" s="39"/>
      <c r="I158" s="240"/>
      <c r="J158" s="39"/>
      <c r="K158" s="39"/>
      <c r="L158" s="43"/>
      <c r="M158" s="241"/>
      <c r="N158" s="242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167</v>
      </c>
      <c r="AU158" s="16" t="s">
        <v>84</v>
      </c>
    </row>
    <row r="159" s="2" customFormat="1" ht="24.15" customHeight="1">
      <c r="A159" s="37"/>
      <c r="B159" s="38"/>
      <c r="C159" s="243" t="s">
        <v>244</v>
      </c>
      <c r="D159" s="243" t="s">
        <v>169</v>
      </c>
      <c r="E159" s="244" t="s">
        <v>241</v>
      </c>
      <c r="F159" s="245" t="s">
        <v>242</v>
      </c>
      <c r="G159" s="246" t="s">
        <v>176</v>
      </c>
      <c r="H159" s="247">
        <v>1</v>
      </c>
      <c r="I159" s="248"/>
      <c r="J159" s="249">
        <f>ROUND(I159*H159,2)</f>
        <v>0</v>
      </c>
      <c r="K159" s="245" t="s">
        <v>164</v>
      </c>
      <c r="L159" s="250"/>
      <c r="M159" s="251" t="s">
        <v>1</v>
      </c>
      <c r="N159" s="252" t="s">
        <v>41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192</v>
      </c>
      <c r="AT159" s="236" t="s">
        <v>169</v>
      </c>
      <c r="AU159" s="236" t="s">
        <v>84</v>
      </c>
      <c r="AY159" s="16" t="s">
        <v>157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84</v>
      </c>
      <c r="BK159" s="237">
        <f>ROUND(I159*H159,2)</f>
        <v>0</v>
      </c>
      <c r="BL159" s="16" t="s">
        <v>187</v>
      </c>
      <c r="BM159" s="236" t="s">
        <v>243</v>
      </c>
    </row>
    <row r="160" s="2" customFormat="1">
      <c r="A160" s="37"/>
      <c r="B160" s="38"/>
      <c r="C160" s="39"/>
      <c r="D160" s="238" t="s">
        <v>167</v>
      </c>
      <c r="E160" s="39"/>
      <c r="F160" s="239" t="s">
        <v>242</v>
      </c>
      <c r="G160" s="39"/>
      <c r="H160" s="39"/>
      <c r="I160" s="240"/>
      <c r="J160" s="39"/>
      <c r="K160" s="39"/>
      <c r="L160" s="43"/>
      <c r="M160" s="241"/>
      <c r="N160" s="242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167</v>
      </c>
      <c r="AU160" s="16" t="s">
        <v>84</v>
      </c>
    </row>
    <row r="161" s="2" customFormat="1" ht="37.8" customHeight="1">
      <c r="A161" s="37"/>
      <c r="B161" s="38"/>
      <c r="C161" s="225" t="s">
        <v>248</v>
      </c>
      <c r="D161" s="225" t="s">
        <v>160</v>
      </c>
      <c r="E161" s="226" t="s">
        <v>245</v>
      </c>
      <c r="F161" s="227" t="s">
        <v>246</v>
      </c>
      <c r="G161" s="228" t="s">
        <v>176</v>
      </c>
      <c r="H161" s="229">
        <v>1</v>
      </c>
      <c r="I161" s="230"/>
      <c r="J161" s="231">
        <f>ROUND(I161*H161,2)</f>
        <v>0</v>
      </c>
      <c r="K161" s="227" t="s">
        <v>164</v>
      </c>
      <c r="L161" s="43"/>
      <c r="M161" s="232" t="s">
        <v>1</v>
      </c>
      <c r="N161" s="233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187</v>
      </c>
      <c r="AT161" s="236" t="s">
        <v>160</v>
      </c>
      <c r="AU161" s="236" t="s">
        <v>84</v>
      </c>
      <c r="AY161" s="16" t="s">
        <v>157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84</v>
      </c>
      <c r="BK161" s="237">
        <f>ROUND(I161*H161,2)</f>
        <v>0</v>
      </c>
      <c r="BL161" s="16" t="s">
        <v>187</v>
      </c>
      <c r="BM161" s="236" t="s">
        <v>247</v>
      </c>
    </row>
    <row r="162" s="2" customFormat="1">
      <c r="A162" s="37"/>
      <c r="B162" s="38"/>
      <c r="C162" s="39"/>
      <c r="D162" s="238" t="s">
        <v>167</v>
      </c>
      <c r="E162" s="39"/>
      <c r="F162" s="239" t="s">
        <v>246</v>
      </c>
      <c r="G162" s="39"/>
      <c r="H162" s="39"/>
      <c r="I162" s="240"/>
      <c r="J162" s="39"/>
      <c r="K162" s="39"/>
      <c r="L162" s="43"/>
      <c r="M162" s="241"/>
      <c r="N162" s="242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167</v>
      </c>
      <c r="AU162" s="16" t="s">
        <v>84</v>
      </c>
    </row>
    <row r="163" s="2" customFormat="1" ht="33" customHeight="1">
      <c r="A163" s="37"/>
      <c r="B163" s="38"/>
      <c r="C163" s="243" t="s">
        <v>7</v>
      </c>
      <c r="D163" s="243" t="s">
        <v>169</v>
      </c>
      <c r="E163" s="244" t="s">
        <v>249</v>
      </c>
      <c r="F163" s="245" t="s">
        <v>250</v>
      </c>
      <c r="G163" s="246" t="s">
        <v>176</v>
      </c>
      <c r="H163" s="247">
        <v>1</v>
      </c>
      <c r="I163" s="248"/>
      <c r="J163" s="249">
        <f>ROUND(I163*H163,2)</f>
        <v>0</v>
      </c>
      <c r="K163" s="245" t="s">
        <v>164</v>
      </c>
      <c r="L163" s="250"/>
      <c r="M163" s="251" t="s">
        <v>1</v>
      </c>
      <c r="N163" s="252" t="s">
        <v>41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192</v>
      </c>
      <c r="AT163" s="236" t="s">
        <v>169</v>
      </c>
      <c r="AU163" s="236" t="s">
        <v>84</v>
      </c>
      <c r="AY163" s="16" t="s">
        <v>157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84</v>
      </c>
      <c r="BK163" s="237">
        <f>ROUND(I163*H163,2)</f>
        <v>0</v>
      </c>
      <c r="BL163" s="16" t="s">
        <v>187</v>
      </c>
      <c r="BM163" s="236" t="s">
        <v>251</v>
      </c>
    </row>
    <row r="164" s="2" customFormat="1">
      <c r="A164" s="37"/>
      <c r="B164" s="38"/>
      <c r="C164" s="39"/>
      <c r="D164" s="238" t="s">
        <v>167</v>
      </c>
      <c r="E164" s="39"/>
      <c r="F164" s="239" t="s">
        <v>250</v>
      </c>
      <c r="G164" s="39"/>
      <c r="H164" s="39"/>
      <c r="I164" s="240"/>
      <c r="J164" s="39"/>
      <c r="K164" s="39"/>
      <c r="L164" s="43"/>
      <c r="M164" s="241"/>
      <c r="N164" s="242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167</v>
      </c>
      <c r="AU164" s="16" t="s">
        <v>84</v>
      </c>
    </row>
    <row r="165" s="2" customFormat="1" ht="24.15" customHeight="1">
      <c r="A165" s="37"/>
      <c r="B165" s="38"/>
      <c r="C165" s="225" t="s">
        <v>255</v>
      </c>
      <c r="D165" s="225" t="s">
        <v>160</v>
      </c>
      <c r="E165" s="226" t="s">
        <v>252</v>
      </c>
      <c r="F165" s="227" t="s">
        <v>253</v>
      </c>
      <c r="G165" s="228" t="s">
        <v>176</v>
      </c>
      <c r="H165" s="229">
        <v>1</v>
      </c>
      <c r="I165" s="230"/>
      <c r="J165" s="231">
        <f>ROUND(I165*H165,2)</f>
        <v>0</v>
      </c>
      <c r="K165" s="227" t="s">
        <v>164</v>
      </c>
      <c r="L165" s="43"/>
      <c r="M165" s="232" t="s">
        <v>1</v>
      </c>
      <c r="N165" s="233" t="s">
        <v>41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165</v>
      </c>
      <c r="AT165" s="236" t="s">
        <v>160</v>
      </c>
      <c r="AU165" s="236" t="s">
        <v>84</v>
      </c>
      <c r="AY165" s="16" t="s">
        <v>157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84</v>
      </c>
      <c r="BK165" s="237">
        <f>ROUND(I165*H165,2)</f>
        <v>0</v>
      </c>
      <c r="BL165" s="16" t="s">
        <v>165</v>
      </c>
      <c r="BM165" s="236" t="s">
        <v>254</v>
      </c>
    </row>
    <row r="166" s="2" customFormat="1">
      <c r="A166" s="37"/>
      <c r="B166" s="38"/>
      <c r="C166" s="39"/>
      <c r="D166" s="238" t="s">
        <v>167</v>
      </c>
      <c r="E166" s="39"/>
      <c r="F166" s="239" t="s">
        <v>253</v>
      </c>
      <c r="G166" s="39"/>
      <c r="H166" s="39"/>
      <c r="I166" s="240"/>
      <c r="J166" s="39"/>
      <c r="K166" s="39"/>
      <c r="L166" s="43"/>
      <c r="M166" s="241"/>
      <c r="N166" s="242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167</v>
      </c>
      <c r="AU166" s="16" t="s">
        <v>84</v>
      </c>
    </row>
    <row r="167" s="2" customFormat="1" ht="21.75" customHeight="1">
      <c r="A167" s="37"/>
      <c r="B167" s="38"/>
      <c r="C167" s="243" t="s">
        <v>259</v>
      </c>
      <c r="D167" s="243" t="s">
        <v>169</v>
      </c>
      <c r="E167" s="244" t="s">
        <v>256</v>
      </c>
      <c r="F167" s="245" t="s">
        <v>257</v>
      </c>
      <c r="G167" s="246" t="s">
        <v>176</v>
      </c>
      <c r="H167" s="247">
        <v>1</v>
      </c>
      <c r="I167" s="248"/>
      <c r="J167" s="249">
        <f>ROUND(I167*H167,2)</f>
        <v>0</v>
      </c>
      <c r="K167" s="245" t="s">
        <v>164</v>
      </c>
      <c r="L167" s="250"/>
      <c r="M167" s="251" t="s">
        <v>1</v>
      </c>
      <c r="N167" s="252" t="s">
        <v>41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165</v>
      </c>
      <c r="AT167" s="236" t="s">
        <v>169</v>
      </c>
      <c r="AU167" s="236" t="s">
        <v>84</v>
      </c>
      <c r="AY167" s="16" t="s">
        <v>157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84</v>
      </c>
      <c r="BK167" s="237">
        <f>ROUND(I167*H167,2)</f>
        <v>0</v>
      </c>
      <c r="BL167" s="16" t="s">
        <v>165</v>
      </c>
      <c r="BM167" s="236" t="s">
        <v>258</v>
      </c>
    </row>
    <row r="168" s="2" customFormat="1">
      <c r="A168" s="37"/>
      <c r="B168" s="38"/>
      <c r="C168" s="39"/>
      <c r="D168" s="238" t="s">
        <v>167</v>
      </c>
      <c r="E168" s="39"/>
      <c r="F168" s="239" t="s">
        <v>257</v>
      </c>
      <c r="G168" s="39"/>
      <c r="H168" s="39"/>
      <c r="I168" s="240"/>
      <c r="J168" s="39"/>
      <c r="K168" s="39"/>
      <c r="L168" s="43"/>
      <c r="M168" s="241"/>
      <c r="N168" s="242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167</v>
      </c>
      <c r="AU168" s="16" t="s">
        <v>84</v>
      </c>
    </row>
    <row r="169" s="2" customFormat="1" ht="16.5" customHeight="1">
      <c r="A169" s="37"/>
      <c r="B169" s="38"/>
      <c r="C169" s="225" t="s">
        <v>264</v>
      </c>
      <c r="D169" s="225" t="s">
        <v>160</v>
      </c>
      <c r="E169" s="226" t="s">
        <v>260</v>
      </c>
      <c r="F169" s="227" t="s">
        <v>261</v>
      </c>
      <c r="G169" s="228" t="s">
        <v>176</v>
      </c>
      <c r="H169" s="229">
        <v>6</v>
      </c>
      <c r="I169" s="230"/>
      <c r="J169" s="231">
        <f>ROUND(I169*H169,2)</f>
        <v>0</v>
      </c>
      <c r="K169" s="227" t="s">
        <v>164</v>
      </c>
      <c r="L169" s="43"/>
      <c r="M169" s="232" t="s">
        <v>1</v>
      </c>
      <c r="N169" s="233" t="s">
        <v>41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165</v>
      </c>
      <c r="AT169" s="236" t="s">
        <v>160</v>
      </c>
      <c r="AU169" s="236" t="s">
        <v>84</v>
      </c>
      <c r="AY169" s="16" t="s">
        <v>157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84</v>
      </c>
      <c r="BK169" s="237">
        <f>ROUND(I169*H169,2)</f>
        <v>0</v>
      </c>
      <c r="BL169" s="16" t="s">
        <v>165</v>
      </c>
      <c r="BM169" s="236" t="s">
        <v>262</v>
      </c>
    </row>
    <row r="170" s="2" customFormat="1">
      <c r="A170" s="37"/>
      <c r="B170" s="38"/>
      <c r="C170" s="39"/>
      <c r="D170" s="238" t="s">
        <v>167</v>
      </c>
      <c r="E170" s="39"/>
      <c r="F170" s="239" t="s">
        <v>263</v>
      </c>
      <c r="G170" s="39"/>
      <c r="H170" s="39"/>
      <c r="I170" s="240"/>
      <c r="J170" s="39"/>
      <c r="K170" s="39"/>
      <c r="L170" s="43"/>
      <c r="M170" s="241"/>
      <c r="N170" s="242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167</v>
      </c>
      <c r="AU170" s="16" t="s">
        <v>84</v>
      </c>
    </row>
    <row r="171" s="2" customFormat="1" ht="24.15" customHeight="1">
      <c r="A171" s="37"/>
      <c r="B171" s="38"/>
      <c r="C171" s="243" t="s">
        <v>269</v>
      </c>
      <c r="D171" s="243" t="s">
        <v>169</v>
      </c>
      <c r="E171" s="244" t="s">
        <v>265</v>
      </c>
      <c r="F171" s="245" t="s">
        <v>266</v>
      </c>
      <c r="G171" s="246" t="s">
        <v>176</v>
      </c>
      <c r="H171" s="247">
        <v>6</v>
      </c>
      <c r="I171" s="248"/>
      <c r="J171" s="249">
        <f>ROUND(I171*H171,2)</f>
        <v>0</v>
      </c>
      <c r="K171" s="245" t="s">
        <v>267</v>
      </c>
      <c r="L171" s="250"/>
      <c r="M171" s="251" t="s">
        <v>1</v>
      </c>
      <c r="N171" s="252" t="s">
        <v>41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165</v>
      </c>
      <c r="AT171" s="236" t="s">
        <v>169</v>
      </c>
      <c r="AU171" s="236" t="s">
        <v>84</v>
      </c>
      <c r="AY171" s="16" t="s">
        <v>157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84</v>
      </c>
      <c r="BK171" s="237">
        <f>ROUND(I171*H171,2)</f>
        <v>0</v>
      </c>
      <c r="BL171" s="16" t="s">
        <v>165</v>
      </c>
      <c r="BM171" s="236" t="s">
        <v>268</v>
      </c>
    </row>
    <row r="172" s="2" customFormat="1">
      <c r="A172" s="37"/>
      <c r="B172" s="38"/>
      <c r="C172" s="39"/>
      <c r="D172" s="238" t="s">
        <v>167</v>
      </c>
      <c r="E172" s="39"/>
      <c r="F172" s="239" t="s">
        <v>266</v>
      </c>
      <c r="G172" s="39"/>
      <c r="H172" s="39"/>
      <c r="I172" s="240"/>
      <c r="J172" s="39"/>
      <c r="K172" s="39"/>
      <c r="L172" s="43"/>
      <c r="M172" s="241"/>
      <c r="N172" s="242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167</v>
      </c>
      <c r="AU172" s="16" t="s">
        <v>84</v>
      </c>
    </row>
    <row r="173" s="2" customFormat="1" ht="44.25" customHeight="1">
      <c r="A173" s="37"/>
      <c r="B173" s="38"/>
      <c r="C173" s="225" t="s">
        <v>274</v>
      </c>
      <c r="D173" s="225" t="s">
        <v>160</v>
      </c>
      <c r="E173" s="226" t="s">
        <v>270</v>
      </c>
      <c r="F173" s="227" t="s">
        <v>271</v>
      </c>
      <c r="G173" s="228" t="s">
        <v>176</v>
      </c>
      <c r="H173" s="229">
        <v>1</v>
      </c>
      <c r="I173" s="230"/>
      <c r="J173" s="231">
        <f>ROUND(I173*H173,2)</f>
        <v>0</v>
      </c>
      <c r="K173" s="227" t="s">
        <v>164</v>
      </c>
      <c r="L173" s="43"/>
      <c r="M173" s="232" t="s">
        <v>1</v>
      </c>
      <c r="N173" s="233" t="s">
        <v>41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165</v>
      </c>
      <c r="AT173" s="236" t="s">
        <v>160</v>
      </c>
      <c r="AU173" s="236" t="s">
        <v>84</v>
      </c>
      <c r="AY173" s="16" t="s">
        <v>157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84</v>
      </c>
      <c r="BK173" s="237">
        <f>ROUND(I173*H173,2)</f>
        <v>0</v>
      </c>
      <c r="BL173" s="16" t="s">
        <v>165</v>
      </c>
      <c r="BM173" s="236" t="s">
        <v>272</v>
      </c>
    </row>
    <row r="174" s="2" customFormat="1">
      <c r="A174" s="37"/>
      <c r="B174" s="38"/>
      <c r="C174" s="39"/>
      <c r="D174" s="238" t="s">
        <v>167</v>
      </c>
      <c r="E174" s="39"/>
      <c r="F174" s="239" t="s">
        <v>273</v>
      </c>
      <c r="G174" s="39"/>
      <c r="H174" s="39"/>
      <c r="I174" s="240"/>
      <c r="J174" s="39"/>
      <c r="K174" s="39"/>
      <c r="L174" s="43"/>
      <c r="M174" s="241"/>
      <c r="N174" s="242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167</v>
      </c>
      <c r="AU174" s="16" t="s">
        <v>84</v>
      </c>
    </row>
    <row r="175" s="2" customFormat="1" ht="24.15" customHeight="1">
      <c r="A175" s="37"/>
      <c r="B175" s="38"/>
      <c r="C175" s="243" t="s">
        <v>278</v>
      </c>
      <c r="D175" s="243" t="s">
        <v>169</v>
      </c>
      <c r="E175" s="244" t="s">
        <v>275</v>
      </c>
      <c r="F175" s="245" t="s">
        <v>276</v>
      </c>
      <c r="G175" s="246" t="s">
        <v>176</v>
      </c>
      <c r="H175" s="247">
        <v>1</v>
      </c>
      <c r="I175" s="248"/>
      <c r="J175" s="249">
        <f>ROUND(I175*H175,2)</f>
        <v>0</v>
      </c>
      <c r="K175" s="245" t="s">
        <v>164</v>
      </c>
      <c r="L175" s="250"/>
      <c r="M175" s="251" t="s">
        <v>1</v>
      </c>
      <c r="N175" s="252" t="s">
        <v>41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165</v>
      </c>
      <c r="AT175" s="236" t="s">
        <v>169</v>
      </c>
      <c r="AU175" s="236" t="s">
        <v>84</v>
      </c>
      <c r="AY175" s="16" t="s">
        <v>157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84</v>
      </c>
      <c r="BK175" s="237">
        <f>ROUND(I175*H175,2)</f>
        <v>0</v>
      </c>
      <c r="BL175" s="16" t="s">
        <v>165</v>
      </c>
      <c r="BM175" s="236" t="s">
        <v>277</v>
      </c>
    </row>
    <row r="176" s="2" customFormat="1">
      <c r="A176" s="37"/>
      <c r="B176" s="38"/>
      <c r="C176" s="39"/>
      <c r="D176" s="238" t="s">
        <v>167</v>
      </c>
      <c r="E176" s="39"/>
      <c r="F176" s="239" t="s">
        <v>276</v>
      </c>
      <c r="G176" s="39"/>
      <c r="H176" s="39"/>
      <c r="I176" s="240"/>
      <c r="J176" s="39"/>
      <c r="K176" s="39"/>
      <c r="L176" s="43"/>
      <c r="M176" s="241"/>
      <c r="N176" s="242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167</v>
      </c>
      <c r="AU176" s="16" t="s">
        <v>84</v>
      </c>
    </row>
    <row r="177" s="2" customFormat="1" ht="24.15" customHeight="1">
      <c r="A177" s="37"/>
      <c r="B177" s="38"/>
      <c r="C177" s="225" t="s">
        <v>283</v>
      </c>
      <c r="D177" s="225" t="s">
        <v>160</v>
      </c>
      <c r="E177" s="226" t="s">
        <v>279</v>
      </c>
      <c r="F177" s="227" t="s">
        <v>280</v>
      </c>
      <c r="G177" s="228" t="s">
        <v>176</v>
      </c>
      <c r="H177" s="229">
        <v>3</v>
      </c>
      <c r="I177" s="230"/>
      <c r="J177" s="231">
        <f>ROUND(I177*H177,2)</f>
        <v>0</v>
      </c>
      <c r="K177" s="227" t="s">
        <v>164</v>
      </c>
      <c r="L177" s="43"/>
      <c r="M177" s="232" t="s">
        <v>1</v>
      </c>
      <c r="N177" s="233" t="s">
        <v>41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165</v>
      </c>
      <c r="AT177" s="236" t="s">
        <v>160</v>
      </c>
      <c r="AU177" s="236" t="s">
        <v>84</v>
      </c>
      <c r="AY177" s="16" t="s">
        <v>157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84</v>
      </c>
      <c r="BK177" s="237">
        <f>ROUND(I177*H177,2)</f>
        <v>0</v>
      </c>
      <c r="BL177" s="16" t="s">
        <v>165</v>
      </c>
      <c r="BM177" s="236" t="s">
        <v>281</v>
      </c>
    </row>
    <row r="178" s="2" customFormat="1">
      <c r="A178" s="37"/>
      <c r="B178" s="38"/>
      <c r="C178" s="39"/>
      <c r="D178" s="238" t="s">
        <v>167</v>
      </c>
      <c r="E178" s="39"/>
      <c r="F178" s="239" t="s">
        <v>282</v>
      </c>
      <c r="G178" s="39"/>
      <c r="H178" s="39"/>
      <c r="I178" s="240"/>
      <c r="J178" s="39"/>
      <c r="K178" s="39"/>
      <c r="L178" s="43"/>
      <c r="M178" s="241"/>
      <c r="N178" s="242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167</v>
      </c>
      <c r="AU178" s="16" t="s">
        <v>84</v>
      </c>
    </row>
    <row r="179" s="2" customFormat="1" ht="33" customHeight="1">
      <c r="A179" s="37"/>
      <c r="B179" s="38"/>
      <c r="C179" s="243" t="s">
        <v>287</v>
      </c>
      <c r="D179" s="243" t="s">
        <v>169</v>
      </c>
      <c r="E179" s="244" t="s">
        <v>284</v>
      </c>
      <c r="F179" s="245" t="s">
        <v>285</v>
      </c>
      <c r="G179" s="246" t="s">
        <v>176</v>
      </c>
      <c r="H179" s="247">
        <v>3</v>
      </c>
      <c r="I179" s="248"/>
      <c r="J179" s="249">
        <f>ROUND(I179*H179,2)</f>
        <v>0</v>
      </c>
      <c r="K179" s="245" t="s">
        <v>164</v>
      </c>
      <c r="L179" s="250"/>
      <c r="M179" s="251" t="s">
        <v>1</v>
      </c>
      <c r="N179" s="252" t="s">
        <v>41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165</v>
      </c>
      <c r="AT179" s="236" t="s">
        <v>169</v>
      </c>
      <c r="AU179" s="236" t="s">
        <v>84</v>
      </c>
      <c r="AY179" s="16" t="s">
        <v>157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84</v>
      </c>
      <c r="BK179" s="237">
        <f>ROUND(I179*H179,2)</f>
        <v>0</v>
      </c>
      <c r="BL179" s="16" t="s">
        <v>165</v>
      </c>
      <c r="BM179" s="236" t="s">
        <v>286</v>
      </c>
    </row>
    <row r="180" s="2" customFormat="1">
      <c r="A180" s="37"/>
      <c r="B180" s="38"/>
      <c r="C180" s="39"/>
      <c r="D180" s="238" t="s">
        <v>167</v>
      </c>
      <c r="E180" s="39"/>
      <c r="F180" s="239" t="s">
        <v>285</v>
      </c>
      <c r="G180" s="39"/>
      <c r="H180" s="39"/>
      <c r="I180" s="240"/>
      <c r="J180" s="39"/>
      <c r="K180" s="39"/>
      <c r="L180" s="43"/>
      <c r="M180" s="241"/>
      <c r="N180" s="242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167</v>
      </c>
      <c r="AU180" s="16" t="s">
        <v>84</v>
      </c>
    </row>
    <row r="181" s="2" customFormat="1" ht="24.15" customHeight="1">
      <c r="A181" s="37"/>
      <c r="B181" s="38"/>
      <c r="C181" s="225" t="s">
        <v>292</v>
      </c>
      <c r="D181" s="225" t="s">
        <v>160</v>
      </c>
      <c r="E181" s="226" t="s">
        <v>288</v>
      </c>
      <c r="F181" s="227" t="s">
        <v>289</v>
      </c>
      <c r="G181" s="228" t="s">
        <v>176</v>
      </c>
      <c r="H181" s="229">
        <v>13</v>
      </c>
      <c r="I181" s="230"/>
      <c r="J181" s="231">
        <f>ROUND(I181*H181,2)</f>
        <v>0</v>
      </c>
      <c r="K181" s="227" t="s">
        <v>164</v>
      </c>
      <c r="L181" s="43"/>
      <c r="M181" s="232" t="s">
        <v>1</v>
      </c>
      <c r="N181" s="233" t="s">
        <v>41</v>
      </c>
      <c r="O181" s="90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165</v>
      </c>
      <c r="AT181" s="236" t="s">
        <v>160</v>
      </c>
      <c r="AU181" s="236" t="s">
        <v>84</v>
      </c>
      <c r="AY181" s="16" t="s">
        <v>157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84</v>
      </c>
      <c r="BK181" s="237">
        <f>ROUND(I181*H181,2)</f>
        <v>0</v>
      </c>
      <c r="BL181" s="16" t="s">
        <v>165</v>
      </c>
      <c r="BM181" s="236" t="s">
        <v>290</v>
      </c>
    </row>
    <row r="182" s="2" customFormat="1">
      <c r="A182" s="37"/>
      <c r="B182" s="38"/>
      <c r="C182" s="39"/>
      <c r="D182" s="238" t="s">
        <v>167</v>
      </c>
      <c r="E182" s="39"/>
      <c r="F182" s="239" t="s">
        <v>291</v>
      </c>
      <c r="G182" s="39"/>
      <c r="H182" s="39"/>
      <c r="I182" s="240"/>
      <c r="J182" s="39"/>
      <c r="K182" s="39"/>
      <c r="L182" s="43"/>
      <c r="M182" s="241"/>
      <c r="N182" s="242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167</v>
      </c>
      <c r="AU182" s="16" t="s">
        <v>84</v>
      </c>
    </row>
    <row r="183" s="2" customFormat="1" ht="33" customHeight="1">
      <c r="A183" s="37"/>
      <c r="B183" s="38"/>
      <c r="C183" s="243" t="s">
        <v>296</v>
      </c>
      <c r="D183" s="243" t="s">
        <v>169</v>
      </c>
      <c r="E183" s="244" t="s">
        <v>293</v>
      </c>
      <c r="F183" s="245" t="s">
        <v>294</v>
      </c>
      <c r="G183" s="246" t="s">
        <v>176</v>
      </c>
      <c r="H183" s="247">
        <v>3</v>
      </c>
      <c r="I183" s="248"/>
      <c r="J183" s="249">
        <f>ROUND(I183*H183,2)</f>
        <v>0</v>
      </c>
      <c r="K183" s="245" t="s">
        <v>164</v>
      </c>
      <c r="L183" s="250"/>
      <c r="M183" s="251" t="s">
        <v>1</v>
      </c>
      <c r="N183" s="252" t="s">
        <v>41</v>
      </c>
      <c r="O183" s="90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165</v>
      </c>
      <c r="AT183" s="236" t="s">
        <v>169</v>
      </c>
      <c r="AU183" s="236" t="s">
        <v>84</v>
      </c>
      <c r="AY183" s="16" t="s">
        <v>157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84</v>
      </c>
      <c r="BK183" s="237">
        <f>ROUND(I183*H183,2)</f>
        <v>0</v>
      </c>
      <c r="BL183" s="16" t="s">
        <v>165</v>
      </c>
      <c r="BM183" s="236" t="s">
        <v>295</v>
      </c>
    </row>
    <row r="184" s="2" customFormat="1">
      <c r="A184" s="37"/>
      <c r="B184" s="38"/>
      <c r="C184" s="39"/>
      <c r="D184" s="238" t="s">
        <v>167</v>
      </c>
      <c r="E184" s="39"/>
      <c r="F184" s="239" t="s">
        <v>294</v>
      </c>
      <c r="G184" s="39"/>
      <c r="H184" s="39"/>
      <c r="I184" s="240"/>
      <c r="J184" s="39"/>
      <c r="K184" s="39"/>
      <c r="L184" s="43"/>
      <c r="M184" s="241"/>
      <c r="N184" s="242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167</v>
      </c>
      <c r="AU184" s="16" t="s">
        <v>84</v>
      </c>
    </row>
    <row r="185" s="2" customFormat="1" ht="33" customHeight="1">
      <c r="A185" s="37"/>
      <c r="B185" s="38"/>
      <c r="C185" s="243" t="s">
        <v>300</v>
      </c>
      <c r="D185" s="243" t="s">
        <v>169</v>
      </c>
      <c r="E185" s="244" t="s">
        <v>297</v>
      </c>
      <c r="F185" s="245" t="s">
        <v>298</v>
      </c>
      <c r="G185" s="246" t="s">
        <v>176</v>
      </c>
      <c r="H185" s="247">
        <v>1</v>
      </c>
      <c r="I185" s="248"/>
      <c r="J185" s="249">
        <f>ROUND(I185*H185,2)</f>
        <v>0</v>
      </c>
      <c r="K185" s="245" t="s">
        <v>164</v>
      </c>
      <c r="L185" s="250"/>
      <c r="M185" s="251" t="s">
        <v>1</v>
      </c>
      <c r="N185" s="252" t="s">
        <v>41</v>
      </c>
      <c r="O185" s="90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165</v>
      </c>
      <c r="AT185" s="236" t="s">
        <v>169</v>
      </c>
      <c r="AU185" s="236" t="s">
        <v>84</v>
      </c>
      <c r="AY185" s="16" t="s">
        <v>157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84</v>
      </c>
      <c r="BK185" s="237">
        <f>ROUND(I185*H185,2)</f>
        <v>0</v>
      </c>
      <c r="BL185" s="16" t="s">
        <v>165</v>
      </c>
      <c r="BM185" s="236" t="s">
        <v>401</v>
      </c>
    </row>
    <row r="186" s="2" customFormat="1">
      <c r="A186" s="37"/>
      <c r="B186" s="38"/>
      <c r="C186" s="39"/>
      <c r="D186" s="238" t="s">
        <v>167</v>
      </c>
      <c r="E186" s="39"/>
      <c r="F186" s="239" t="s">
        <v>298</v>
      </c>
      <c r="G186" s="39"/>
      <c r="H186" s="39"/>
      <c r="I186" s="240"/>
      <c r="J186" s="39"/>
      <c r="K186" s="39"/>
      <c r="L186" s="43"/>
      <c r="M186" s="241"/>
      <c r="N186" s="242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167</v>
      </c>
      <c r="AU186" s="16" t="s">
        <v>84</v>
      </c>
    </row>
    <row r="187" s="2" customFormat="1" ht="33" customHeight="1">
      <c r="A187" s="37"/>
      <c r="B187" s="38"/>
      <c r="C187" s="243" t="s">
        <v>304</v>
      </c>
      <c r="D187" s="243" t="s">
        <v>169</v>
      </c>
      <c r="E187" s="244" t="s">
        <v>301</v>
      </c>
      <c r="F187" s="245" t="s">
        <v>302</v>
      </c>
      <c r="G187" s="246" t="s">
        <v>176</v>
      </c>
      <c r="H187" s="247">
        <v>9</v>
      </c>
      <c r="I187" s="248"/>
      <c r="J187" s="249">
        <f>ROUND(I187*H187,2)</f>
        <v>0</v>
      </c>
      <c r="K187" s="245" t="s">
        <v>164</v>
      </c>
      <c r="L187" s="250"/>
      <c r="M187" s="251" t="s">
        <v>1</v>
      </c>
      <c r="N187" s="252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165</v>
      </c>
      <c r="AT187" s="236" t="s">
        <v>169</v>
      </c>
      <c r="AU187" s="236" t="s">
        <v>84</v>
      </c>
      <c r="AY187" s="16" t="s">
        <v>157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84</v>
      </c>
      <c r="BK187" s="237">
        <f>ROUND(I187*H187,2)</f>
        <v>0</v>
      </c>
      <c r="BL187" s="16" t="s">
        <v>165</v>
      </c>
      <c r="BM187" s="236" t="s">
        <v>303</v>
      </c>
    </row>
    <row r="188" s="2" customFormat="1">
      <c r="A188" s="37"/>
      <c r="B188" s="38"/>
      <c r="C188" s="39"/>
      <c r="D188" s="238" t="s">
        <v>167</v>
      </c>
      <c r="E188" s="39"/>
      <c r="F188" s="239" t="s">
        <v>302</v>
      </c>
      <c r="G188" s="39"/>
      <c r="H188" s="39"/>
      <c r="I188" s="240"/>
      <c r="J188" s="39"/>
      <c r="K188" s="39"/>
      <c r="L188" s="43"/>
      <c r="M188" s="241"/>
      <c r="N188" s="242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167</v>
      </c>
      <c r="AU188" s="16" t="s">
        <v>84</v>
      </c>
    </row>
    <row r="189" s="2" customFormat="1" ht="16.5" customHeight="1">
      <c r="A189" s="37"/>
      <c r="B189" s="38"/>
      <c r="C189" s="225" t="s">
        <v>310</v>
      </c>
      <c r="D189" s="225" t="s">
        <v>160</v>
      </c>
      <c r="E189" s="226" t="s">
        <v>305</v>
      </c>
      <c r="F189" s="227" t="s">
        <v>306</v>
      </c>
      <c r="G189" s="228" t="s">
        <v>307</v>
      </c>
      <c r="H189" s="229">
        <v>20</v>
      </c>
      <c r="I189" s="230"/>
      <c r="J189" s="231">
        <f>ROUND(I189*H189,2)</f>
        <v>0</v>
      </c>
      <c r="K189" s="227" t="s">
        <v>164</v>
      </c>
      <c r="L189" s="43"/>
      <c r="M189" s="232" t="s">
        <v>1</v>
      </c>
      <c r="N189" s="233" t="s">
        <v>41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165</v>
      </c>
      <c r="AT189" s="236" t="s">
        <v>160</v>
      </c>
      <c r="AU189" s="236" t="s">
        <v>84</v>
      </c>
      <c r="AY189" s="16" t="s">
        <v>157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84</v>
      </c>
      <c r="BK189" s="237">
        <f>ROUND(I189*H189,2)</f>
        <v>0</v>
      </c>
      <c r="BL189" s="16" t="s">
        <v>165</v>
      </c>
      <c r="BM189" s="236" t="s">
        <v>308</v>
      </c>
    </row>
    <row r="190" s="2" customFormat="1">
      <c r="A190" s="37"/>
      <c r="B190" s="38"/>
      <c r="C190" s="39"/>
      <c r="D190" s="238" t="s">
        <v>167</v>
      </c>
      <c r="E190" s="39"/>
      <c r="F190" s="239" t="s">
        <v>309</v>
      </c>
      <c r="G190" s="39"/>
      <c r="H190" s="39"/>
      <c r="I190" s="240"/>
      <c r="J190" s="39"/>
      <c r="K190" s="39"/>
      <c r="L190" s="43"/>
      <c r="M190" s="241"/>
      <c r="N190" s="242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167</v>
      </c>
      <c r="AU190" s="16" t="s">
        <v>84</v>
      </c>
    </row>
    <row r="191" s="2" customFormat="1" ht="24.15" customHeight="1">
      <c r="A191" s="37"/>
      <c r="B191" s="38"/>
      <c r="C191" s="225" t="s">
        <v>315</v>
      </c>
      <c r="D191" s="225" t="s">
        <v>160</v>
      </c>
      <c r="E191" s="226" t="s">
        <v>311</v>
      </c>
      <c r="F191" s="227" t="s">
        <v>312</v>
      </c>
      <c r="G191" s="228" t="s">
        <v>307</v>
      </c>
      <c r="H191" s="229">
        <v>2</v>
      </c>
      <c r="I191" s="230"/>
      <c r="J191" s="231">
        <f>ROUND(I191*H191,2)</f>
        <v>0</v>
      </c>
      <c r="K191" s="227" t="s">
        <v>164</v>
      </c>
      <c r="L191" s="43"/>
      <c r="M191" s="232" t="s">
        <v>1</v>
      </c>
      <c r="N191" s="233" t="s">
        <v>41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165</v>
      </c>
      <c r="AT191" s="236" t="s">
        <v>160</v>
      </c>
      <c r="AU191" s="236" t="s">
        <v>84</v>
      </c>
      <c r="AY191" s="16" t="s">
        <v>157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84</v>
      </c>
      <c r="BK191" s="237">
        <f>ROUND(I191*H191,2)</f>
        <v>0</v>
      </c>
      <c r="BL191" s="16" t="s">
        <v>165</v>
      </c>
      <c r="BM191" s="236" t="s">
        <v>313</v>
      </c>
    </row>
    <row r="192" s="2" customFormat="1">
      <c r="A192" s="37"/>
      <c r="B192" s="38"/>
      <c r="C192" s="39"/>
      <c r="D192" s="238" t="s">
        <v>167</v>
      </c>
      <c r="E192" s="39"/>
      <c r="F192" s="239" t="s">
        <v>314</v>
      </c>
      <c r="G192" s="39"/>
      <c r="H192" s="39"/>
      <c r="I192" s="240"/>
      <c r="J192" s="39"/>
      <c r="K192" s="39"/>
      <c r="L192" s="43"/>
      <c r="M192" s="241"/>
      <c r="N192" s="242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167</v>
      </c>
      <c r="AU192" s="16" t="s">
        <v>84</v>
      </c>
    </row>
    <row r="193" s="2" customFormat="1" ht="16.5" customHeight="1">
      <c r="A193" s="37"/>
      <c r="B193" s="38"/>
      <c r="C193" s="225" t="s">
        <v>320</v>
      </c>
      <c r="D193" s="225" t="s">
        <v>160</v>
      </c>
      <c r="E193" s="226" t="s">
        <v>316</v>
      </c>
      <c r="F193" s="227" t="s">
        <v>317</v>
      </c>
      <c r="G193" s="228" t="s">
        <v>307</v>
      </c>
      <c r="H193" s="229">
        <v>4</v>
      </c>
      <c r="I193" s="230"/>
      <c r="J193" s="231">
        <f>ROUND(I193*H193,2)</f>
        <v>0</v>
      </c>
      <c r="K193" s="227" t="s">
        <v>164</v>
      </c>
      <c r="L193" s="43"/>
      <c r="M193" s="232" t="s">
        <v>1</v>
      </c>
      <c r="N193" s="233" t="s">
        <v>41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165</v>
      </c>
      <c r="AT193" s="236" t="s">
        <v>160</v>
      </c>
      <c r="AU193" s="236" t="s">
        <v>84</v>
      </c>
      <c r="AY193" s="16" t="s">
        <v>157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84</v>
      </c>
      <c r="BK193" s="237">
        <f>ROUND(I193*H193,2)</f>
        <v>0</v>
      </c>
      <c r="BL193" s="16" t="s">
        <v>165</v>
      </c>
      <c r="BM193" s="236" t="s">
        <v>318</v>
      </c>
    </row>
    <row r="194" s="2" customFormat="1">
      <c r="A194" s="37"/>
      <c r="B194" s="38"/>
      <c r="C194" s="39"/>
      <c r="D194" s="238" t="s">
        <v>167</v>
      </c>
      <c r="E194" s="39"/>
      <c r="F194" s="239" t="s">
        <v>319</v>
      </c>
      <c r="G194" s="39"/>
      <c r="H194" s="39"/>
      <c r="I194" s="240"/>
      <c r="J194" s="39"/>
      <c r="K194" s="39"/>
      <c r="L194" s="43"/>
      <c r="M194" s="241"/>
      <c r="N194" s="242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167</v>
      </c>
      <c r="AU194" s="16" t="s">
        <v>84</v>
      </c>
    </row>
    <row r="195" s="2" customFormat="1" ht="16.5" customHeight="1">
      <c r="A195" s="37"/>
      <c r="B195" s="38"/>
      <c r="C195" s="225" t="s">
        <v>325</v>
      </c>
      <c r="D195" s="225" t="s">
        <v>160</v>
      </c>
      <c r="E195" s="226" t="s">
        <v>321</v>
      </c>
      <c r="F195" s="227" t="s">
        <v>322</v>
      </c>
      <c r="G195" s="228" t="s">
        <v>307</v>
      </c>
      <c r="H195" s="229">
        <v>4</v>
      </c>
      <c r="I195" s="230"/>
      <c r="J195" s="231">
        <f>ROUND(I195*H195,2)</f>
        <v>0</v>
      </c>
      <c r="K195" s="227" t="s">
        <v>164</v>
      </c>
      <c r="L195" s="43"/>
      <c r="M195" s="232" t="s">
        <v>1</v>
      </c>
      <c r="N195" s="233" t="s">
        <v>41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165</v>
      </c>
      <c r="AT195" s="236" t="s">
        <v>160</v>
      </c>
      <c r="AU195" s="236" t="s">
        <v>84</v>
      </c>
      <c r="AY195" s="16" t="s">
        <v>157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84</v>
      </c>
      <c r="BK195" s="237">
        <f>ROUND(I195*H195,2)</f>
        <v>0</v>
      </c>
      <c r="BL195" s="16" t="s">
        <v>165</v>
      </c>
      <c r="BM195" s="236" t="s">
        <v>323</v>
      </c>
    </row>
    <row r="196" s="2" customFormat="1">
      <c r="A196" s="37"/>
      <c r="B196" s="38"/>
      <c r="C196" s="39"/>
      <c r="D196" s="238" t="s">
        <v>167</v>
      </c>
      <c r="E196" s="39"/>
      <c r="F196" s="239" t="s">
        <v>324</v>
      </c>
      <c r="G196" s="39"/>
      <c r="H196" s="39"/>
      <c r="I196" s="240"/>
      <c r="J196" s="39"/>
      <c r="K196" s="39"/>
      <c r="L196" s="43"/>
      <c r="M196" s="241"/>
      <c r="N196" s="242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167</v>
      </c>
      <c r="AU196" s="16" t="s">
        <v>84</v>
      </c>
    </row>
    <row r="197" s="2" customFormat="1" ht="24.15" customHeight="1">
      <c r="A197" s="37"/>
      <c r="B197" s="38"/>
      <c r="C197" s="225" t="s">
        <v>330</v>
      </c>
      <c r="D197" s="225" t="s">
        <v>160</v>
      </c>
      <c r="E197" s="226" t="s">
        <v>326</v>
      </c>
      <c r="F197" s="227" t="s">
        <v>327</v>
      </c>
      <c r="G197" s="228" t="s">
        <v>307</v>
      </c>
      <c r="H197" s="229">
        <v>8</v>
      </c>
      <c r="I197" s="230"/>
      <c r="J197" s="231">
        <f>ROUND(I197*H197,2)</f>
        <v>0</v>
      </c>
      <c r="K197" s="227" t="s">
        <v>164</v>
      </c>
      <c r="L197" s="43"/>
      <c r="M197" s="232" t="s">
        <v>1</v>
      </c>
      <c r="N197" s="233" t="s">
        <v>41</v>
      </c>
      <c r="O197" s="90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165</v>
      </c>
      <c r="AT197" s="236" t="s">
        <v>160</v>
      </c>
      <c r="AU197" s="236" t="s">
        <v>84</v>
      </c>
      <c r="AY197" s="16" t="s">
        <v>157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84</v>
      </c>
      <c r="BK197" s="237">
        <f>ROUND(I197*H197,2)</f>
        <v>0</v>
      </c>
      <c r="BL197" s="16" t="s">
        <v>165</v>
      </c>
      <c r="BM197" s="236" t="s">
        <v>328</v>
      </c>
    </row>
    <row r="198" s="2" customFormat="1">
      <c r="A198" s="37"/>
      <c r="B198" s="38"/>
      <c r="C198" s="39"/>
      <c r="D198" s="238" t="s">
        <v>167</v>
      </c>
      <c r="E198" s="39"/>
      <c r="F198" s="239" t="s">
        <v>329</v>
      </c>
      <c r="G198" s="39"/>
      <c r="H198" s="39"/>
      <c r="I198" s="240"/>
      <c r="J198" s="39"/>
      <c r="K198" s="39"/>
      <c r="L198" s="43"/>
      <c r="M198" s="241"/>
      <c r="N198" s="242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167</v>
      </c>
      <c r="AU198" s="16" t="s">
        <v>84</v>
      </c>
    </row>
    <row r="199" s="2" customFormat="1" ht="37.8" customHeight="1">
      <c r="A199" s="37"/>
      <c r="B199" s="38"/>
      <c r="C199" s="225" t="s">
        <v>335</v>
      </c>
      <c r="D199" s="225" t="s">
        <v>160</v>
      </c>
      <c r="E199" s="226" t="s">
        <v>331</v>
      </c>
      <c r="F199" s="227" t="s">
        <v>332</v>
      </c>
      <c r="G199" s="228" t="s">
        <v>176</v>
      </c>
      <c r="H199" s="229">
        <v>1</v>
      </c>
      <c r="I199" s="230"/>
      <c r="J199" s="231">
        <f>ROUND(I199*H199,2)</f>
        <v>0</v>
      </c>
      <c r="K199" s="227" t="s">
        <v>164</v>
      </c>
      <c r="L199" s="43"/>
      <c r="M199" s="232" t="s">
        <v>1</v>
      </c>
      <c r="N199" s="233" t="s">
        <v>41</v>
      </c>
      <c r="O199" s="90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165</v>
      </c>
      <c r="AT199" s="236" t="s">
        <v>160</v>
      </c>
      <c r="AU199" s="236" t="s">
        <v>84</v>
      </c>
      <c r="AY199" s="16" t="s">
        <v>157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84</v>
      </c>
      <c r="BK199" s="237">
        <f>ROUND(I199*H199,2)</f>
        <v>0</v>
      </c>
      <c r="BL199" s="16" t="s">
        <v>165</v>
      </c>
      <c r="BM199" s="236" t="s">
        <v>333</v>
      </c>
    </row>
    <row r="200" s="2" customFormat="1">
      <c r="A200" s="37"/>
      <c r="B200" s="38"/>
      <c r="C200" s="39"/>
      <c r="D200" s="238" t="s">
        <v>167</v>
      </c>
      <c r="E200" s="39"/>
      <c r="F200" s="239" t="s">
        <v>334</v>
      </c>
      <c r="G200" s="39"/>
      <c r="H200" s="39"/>
      <c r="I200" s="240"/>
      <c r="J200" s="39"/>
      <c r="K200" s="39"/>
      <c r="L200" s="43"/>
      <c r="M200" s="241"/>
      <c r="N200" s="242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167</v>
      </c>
      <c r="AU200" s="16" t="s">
        <v>84</v>
      </c>
    </row>
    <row r="201" s="2" customFormat="1" ht="24.15" customHeight="1">
      <c r="A201" s="37"/>
      <c r="B201" s="38"/>
      <c r="C201" s="225" t="s">
        <v>340</v>
      </c>
      <c r="D201" s="225" t="s">
        <v>160</v>
      </c>
      <c r="E201" s="226" t="s">
        <v>336</v>
      </c>
      <c r="F201" s="227" t="s">
        <v>337</v>
      </c>
      <c r="G201" s="228" t="s">
        <v>176</v>
      </c>
      <c r="H201" s="229">
        <v>1</v>
      </c>
      <c r="I201" s="230"/>
      <c r="J201" s="231">
        <f>ROUND(I201*H201,2)</f>
        <v>0</v>
      </c>
      <c r="K201" s="227" t="s">
        <v>164</v>
      </c>
      <c r="L201" s="43"/>
      <c r="M201" s="232" t="s">
        <v>1</v>
      </c>
      <c r="N201" s="233" t="s">
        <v>41</v>
      </c>
      <c r="O201" s="90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165</v>
      </c>
      <c r="AT201" s="236" t="s">
        <v>160</v>
      </c>
      <c r="AU201" s="236" t="s">
        <v>84</v>
      </c>
      <c r="AY201" s="16" t="s">
        <v>157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84</v>
      </c>
      <c r="BK201" s="237">
        <f>ROUND(I201*H201,2)</f>
        <v>0</v>
      </c>
      <c r="BL201" s="16" t="s">
        <v>165</v>
      </c>
      <c r="BM201" s="236" t="s">
        <v>338</v>
      </c>
    </row>
    <row r="202" s="2" customFormat="1">
      <c r="A202" s="37"/>
      <c r="B202" s="38"/>
      <c r="C202" s="39"/>
      <c r="D202" s="238" t="s">
        <v>167</v>
      </c>
      <c r="E202" s="39"/>
      <c r="F202" s="239" t="s">
        <v>339</v>
      </c>
      <c r="G202" s="39"/>
      <c r="H202" s="39"/>
      <c r="I202" s="240"/>
      <c r="J202" s="39"/>
      <c r="K202" s="39"/>
      <c r="L202" s="43"/>
      <c r="M202" s="241"/>
      <c r="N202" s="242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167</v>
      </c>
      <c r="AU202" s="16" t="s">
        <v>84</v>
      </c>
    </row>
    <row r="203" s="2" customFormat="1" ht="55.5" customHeight="1">
      <c r="A203" s="37"/>
      <c r="B203" s="38"/>
      <c r="C203" s="225" t="s">
        <v>402</v>
      </c>
      <c r="D203" s="225" t="s">
        <v>160</v>
      </c>
      <c r="E203" s="226" t="s">
        <v>341</v>
      </c>
      <c r="F203" s="227" t="s">
        <v>342</v>
      </c>
      <c r="G203" s="228" t="s">
        <v>176</v>
      </c>
      <c r="H203" s="229">
        <v>1</v>
      </c>
      <c r="I203" s="230"/>
      <c r="J203" s="231">
        <f>ROUND(I203*H203,2)</f>
        <v>0</v>
      </c>
      <c r="K203" s="227" t="s">
        <v>164</v>
      </c>
      <c r="L203" s="43"/>
      <c r="M203" s="232" t="s">
        <v>1</v>
      </c>
      <c r="N203" s="233" t="s">
        <v>41</v>
      </c>
      <c r="O203" s="90"/>
      <c r="P203" s="234">
        <f>O203*H203</f>
        <v>0</v>
      </c>
      <c r="Q203" s="234">
        <v>0</v>
      </c>
      <c r="R203" s="234">
        <f>Q203*H203</f>
        <v>0</v>
      </c>
      <c r="S203" s="234">
        <v>0</v>
      </c>
      <c r="T203" s="23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6" t="s">
        <v>165</v>
      </c>
      <c r="AT203" s="236" t="s">
        <v>160</v>
      </c>
      <c r="AU203" s="236" t="s">
        <v>84</v>
      </c>
      <c r="AY203" s="16" t="s">
        <v>157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6" t="s">
        <v>84</v>
      </c>
      <c r="BK203" s="237">
        <f>ROUND(I203*H203,2)</f>
        <v>0</v>
      </c>
      <c r="BL203" s="16" t="s">
        <v>165</v>
      </c>
      <c r="BM203" s="236" t="s">
        <v>343</v>
      </c>
    </row>
    <row r="204" s="2" customFormat="1">
      <c r="A204" s="37"/>
      <c r="B204" s="38"/>
      <c r="C204" s="39"/>
      <c r="D204" s="238" t="s">
        <v>167</v>
      </c>
      <c r="E204" s="39"/>
      <c r="F204" s="239" t="s">
        <v>344</v>
      </c>
      <c r="G204" s="39"/>
      <c r="H204" s="39"/>
      <c r="I204" s="240"/>
      <c r="J204" s="39"/>
      <c r="K204" s="39"/>
      <c r="L204" s="43"/>
      <c r="M204" s="253"/>
      <c r="N204" s="254"/>
      <c r="O204" s="255"/>
      <c r="P204" s="255"/>
      <c r="Q204" s="255"/>
      <c r="R204" s="255"/>
      <c r="S204" s="255"/>
      <c r="T204" s="256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167</v>
      </c>
      <c r="AU204" s="16" t="s">
        <v>84</v>
      </c>
    </row>
    <row r="205" s="2" customFormat="1" ht="6.96" customHeight="1">
      <c r="A205" s="37"/>
      <c r="B205" s="65"/>
      <c r="C205" s="66"/>
      <c r="D205" s="66"/>
      <c r="E205" s="66"/>
      <c r="F205" s="66"/>
      <c r="G205" s="66"/>
      <c r="H205" s="66"/>
      <c r="I205" s="66"/>
      <c r="J205" s="66"/>
      <c r="K205" s="66"/>
      <c r="L205" s="43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sheetProtection sheet="1" autoFilter="0" formatColumns="0" formatRows="0" objects="1" scenarios="1" spinCount="100000" saltValue="uBc4+Aq0oSEKTi2z9W9kisBZVbtmC+tzMlqUQyFmO3Md9O4UuEf6VitadnLwvex3W9NK9OHYGnsG0cuJpNB7/g==" hashValue="OiTYw/w+ghQCII5VZORmMVS5Bx38ul9P7KiSBmv+sYGgzovisyrCxXKaWhXdzJoULvli5t4MrfcSxx/FX3RH1A==" algorithmName="SHA-512" password="CC35"/>
  <autoFilter ref="C118:K20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129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403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131</v>
      </c>
      <c r="G12" s="37"/>
      <c r="H12" s="37"/>
      <c r="I12" s="149" t="s">
        <v>22</v>
      </c>
      <c r="J12" s="152" t="str">
        <f>'Rekapitulace stavby'!AN8</f>
        <v>15. 12. 2022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49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28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30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31</v>
      </c>
      <c r="F21" s="37"/>
      <c r="G21" s="37"/>
      <c r="H21" s="37"/>
      <c r="I21" s="149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33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34</v>
      </c>
      <c r="F24" s="37"/>
      <c r="G24" s="37"/>
      <c r="H24" s="37"/>
      <c r="I24" s="149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ROUND((SUM(BE121:BE171)),  2)</f>
        <v>0</v>
      </c>
      <c r="G33" s="37"/>
      <c r="H33" s="37"/>
      <c r="I33" s="163">
        <v>0.20999999999999999</v>
      </c>
      <c r="J33" s="162">
        <f>ROUND(((SUM(BE121:BE171))*I33),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ROUND((SUM(BF121:BF171)),  2)</f>
        <v>0</v>
      </c>
      <c r="G34" s="37"/>
      <c r="H34" s="37"/>
      <c r="I34" s="163">
        <v>0.14999999999999999</v>
      </c>
      <c r="J34" s="162">
        <f>ROUND(((SUM(BF121:BF171))*I34),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ROUND((SUM(BG121:BG171)),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ROUND((SUM(BH121:BH171)),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ROUND((SUM(BI121:BI171)),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2203068-01_SO02.2 - Zemní práce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Hulín</v>
      </c>
      <c r="G89" s="39"/>
      <c r="H89" s="39"/>
      <c r="I89" s="31" t="s">
        <v>22</v>
      </c>
      <c r="J89" s="78" t="str">
        <f>IF(J12="","",J12)</f>
        <v>15. 12. 2022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30</v>
      </c>
      <c r="J91" s="35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Jan Slivka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134</v>
      </c>
      <c r="D94" s="184"/>
      <c r="E94" s="184"/>
      <c r="F94" s="184"/>
      <c r="G94" s="184"/>
      <c r="H94" s="184"/>
      <c r="I94" s="184"/>
      <c r="J94" s="185" t="s">
        <v>135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136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137</v>
      </c>
    </row>
    <row r="97" s="9" customFormat="1" ht="24.96" customHeight="1">
      <c r="A97" s="9"/>
      <c r="B97" s="187"/>
      <c r="C97" s="188"/>
      <c r="D97" s="189" t="s">
        <v>404</v>
      </c>
      <c r="E97" s="190"/>
      <c r="F97" s="190"/>
      <c r="G97" s="190"/>
      <c r="H97" s="190"/>
      <c r="I97" s="190"/>
      <c r="J97" s="191">
        <f>J122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405</v>
      </c>
      <c r="E98" s="195"/>
      <c r="F98" s="195"/>
      <c r="G98" s="195"/>
      <c r="H98" s="195"/>
      <c r="I98" s="195"/>
      <c r="J98" s="196">
        <f>J123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7"/>
      <c r="C99" s="188"/>
      <c r="D99" s="189" t="s">
        <v>346</v>
      </c>
      <c r="E99" s="190"/>
      <c r="F99" s="190"/>
      <c r="G99" s="190"/>
      <c r="H99" s="190"/>
      <c r="I99" s="190"/>
      <c r="J99" s="191">
        <f>J134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347</v>
      </c>
      <c r="E100" s="195"/>
      <c r="F100" s="195"/>
      <c r="G100" s="195"/>
      <c r="H100" s="195"/>
      <c r="I100" s="195"/>
      <c r="J100" s="196">
        <f>J135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348</v>
      </c>
      <c r="E101" s="195"/>
      <c r="F101" s="195"/>
      <c r="G101" s="195"/>
      <c r="H101" s="195"/>
      <c r="I101" s="195"/>
      <c r="J101" s="196">
        <f>J140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141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PZS na trati Valašské Meziříčí - Kojetín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129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2203068-01_SO02.2 - Zemní práce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Hulín</v>
      </c>
      <c r="G115" s="39"/>
      <c r="H115" s="39"/>
      <c r="I115" s="31" t="s">
        <v>22</v>
      </c>
      <c r="J115" s="78" t="str">
        <f>IF(J12="","",J12)</f>
        <v>15. 12. 2022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Správa železnic, státní organizace</v>
      </c>
      <c r="G117" s="39"/>
      <c r="H117" s="39"/>
      <c r="I117" s="31" t="s">
        <v>30</v>
      </c>
      <c r="J117" s="35" t="str">
        <f>E21</f>
        <v>SB projekt s.r.o.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Ing. Jan Slivka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8"/>
      <c r="B120" s="199"/>
      <c r="C120" s="200" t="s">
        <v>142</v>
      </c>
      <c r="D120" s="201" t="s">
        <v>61</v>
      </c>
      <c r="E120" s="201" t="s">
        <v>57</v>
      </c>
      <c r="F120" s="201" t="s">
        <v>58</v>
      </c>
      <c r="G120" s="201" t="s">
        <v>143</v>
      </c>
      <c r="H120" s="201" t="s">
        <v>144</v>
      </c>
      <c r="I120" s="201" t="s">
        <v>145</v>
      </c>
      <c r="J120" s="201" t="s">
        <v>135</v>
      </c>
      <c r="K120" s="202" t="s">
        <v>146</v>
      </c>
      <c r="L120" s="203"/>
      <c r="M120" s="99" t="s">
        <v>1</v>
      </c>
      <c r="N120" s="100" t="s">
        <v>40</v>
      </c>
      <c r="O120" s="100" t="s">
        <v>147</v>
      </c>
      <c r="P120" s="100" t="s">
        <v>148</v>
      </c>
      <c r="Q120" s="100" t="s">
        <v>149</v>
      </c>
      <c r="R120" s="100" t="s">
        <v>150</v>
      </c>
      <c r="S120" s="100" t="s">
        <v>151</v>
      </c>
      <c r="T120" s="101" t="s">
        <v>152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7"/>
      <c r="B121" s="38"/>
      <c r="C121" s="106" t="s">
        <v>153</v>
      </c>
      <c r="D121" s="39"/>
      <c r="E121" s="39"/>
      <c r="F121" s="39"/>
      <c r="G121" s="39"/>
      <c r="H121" s="39"/>
      <c r="I121" s="39"/>
      <c r="J121" s="204">
        <f>BK121</f>
        <v>0</v>
      </c>
      <c r="K121" s="39"/>
      <c r="L121" s="43"/>
      <c r="M121" s="102"/>
      <c r="N121" s="205"/>
      <c r="O121" s="103"/>
      <c r="P121" s="206">
        <f>P122+P134</f>
        <v>0</v>
      </c>
      <c r="Q121" s="103"/>
      <c r="R121" s="206">
        <f>R122+R134</f>
        <v>0.78303140000000004</v>
      </c>
      <c r="S121" s="103"/>
      <c r="T121" s="207">
        <f>T122+T134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137</v>
      </c>
      <c r="BK121" s="208">
        <f>BK122+BK134</f>
        <v>0</v>
      </c>
    </row>
    <row r="122" s="12" customFormat="1" ht="25.92" customHeight="1">
      <c r="A122" s="12"/>
      <c r="B122" s="209"/>
      <c r="C122" s="210"/>
      <c r="D122" s="211" t="s">
        <v>75</v>
      </c>
      <c r="E122" s="212" t="s">
        <v>406</v>
      </c>
      <c r="F122" s="212" t="s">
        <v>407</v>
      </c>
      <c r="G122" s="210"/>
      <c r="H122" s="210"/>
      <c r="I122" s="213"/>
      <c r="J122" s="214">
        <f>BK122</f>
        <v>0</v>
      </c>
      <c r="K122" s="210"/>
      <c r="L122" s="215"/>
      <c r="M122" s="216"/>
      <c r="N122" s="217"/>
      <c r="O122" s="217"/>
      <c r="P122" s="218">
        <f>P123</f>
        <v>0</v>
      </c>
      <c r="Q122" s="217"/>
      <c r="R122" s="218">
        <f>R123</f>
        <v>0</v>
      </c>
      <c r="S122" s="217"/>
      <c r="T122" s="21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84</v>
      </c>
      <c r="AT122" s="221" t="s">
        <v>75</v>
      </c>
      <c r="AU122" s="221" t="s">
        <v>76</v>
      </c>
      <c r="AY122" s="220" t="s">
        <v>157</v>
      </c>
      <c r="BK122" s="222">
        <f>BK123</f>
        <v>0</v>
      </c>
    </row>
    <row r="123" s="12" customFormat="1" ht="22.8" customHeight="1">
      <c r="A123" s="12"/>
      <c r="B123" s="209"/>
      <c r="C123" s="210"/>
      <c r="D123" s="211" t="s">
        <v>75</v>
      </c>
      <c r="E123" s="223" t="s">
        <v>84</v>
      </c>
      <c r="F123" s="223" t="s">
        <v>408</v>
      </c>
      <c r="G123" s="210"/>
      <c r="H123" s="210"/>
      <c r="I123" s="213"/>
      <c r="J123" s="224">
        <f>BK123</f>
        <v>0</v>
      </c>
      <c r="K123" s="210"/>
      <c r="L123" s="215"/>
      <c r="M123" s="216"/>
      <c r="N123" s="217"/>
      <c r="O123" s="217"/>
      <c r="P123" s="218">
        <f>SUM(P124:P133)</f>
        <v>0</v>
      </c>
      <c r="Q123" s="217"/>
      <c r="R123" s="218">
        <f>SUM(R124:R133)</f>
        <v>0</v>
      </c>
      <c r="S123" s="217"/>
      <c r="T123" s="219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84</v>
      </c>
      <c r="AT123" s="221" t="s">
        <v>75</v>
      </c>
      <c r="AU123" s="221" t="s">
        <v>84</v>
      </c>
      <c r="AY123" s="220" t="s">
        <v>157</v>
      </c>
      <c r="BK123" s="222">
        <f>SUM(BK124:BK133)</f>
        <v>0</v>
      </c>
    </row>
    <row r="124" s="2" customFormat="1" ht="24.15" customHeight="1">
      <c r="A124" s="37"/>
      <c r="B124" s="38"/>
      <c r="C124" s="225" t="s">
        <v>84</v>
      </c>
      <c r="D124" s="225" t="s">
        <v>160</v>
      </c>
      <c r="E124" s="226" t="s">
        <v>409</v>
      </c>
      <c r="F124" s="227" t="s">
        <v>410</v>
      </c>
      <c r="G124" s="228" t="s">
        <v>411</v>
      </c>
      <c r="H124" s="229">
        <v>3.1499999999999999</v>
      </c>
      <c r="I124" s="230"/>
      <c r="J124" s="231">
        <f>ROUND(I124*H124,2)</f>
        <v>0</v>
      </c>
      <c r="K124" s="227" t="s">
        <v>354</v>
      </c>
      <c r="L124" s="43"/>
      <c r="M124" s="232" t="s">
        <v>1</v>
      </c>
      <c r="N124" s="233" t="s">
        <v>41</v>
      </c>
      <c r="O124" s="90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6" t="s">
        <v>187</v>
      </c>
      <c r="AT124" s="236" t="s">
        <v>160</v>
      </c>
      <c r="AU124" s="236" t="s">
        <v>86</v>
      </c>
      <c r="AY124" s="16" t="s">
        <v>157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6" t="s">
        <v>84</v>
      </c>
      <c r="BK124" s="237">
        <f>ROUND(I124*H124,2)</f>
        <v>0</v>
      </c>
      <c r="BL124" s="16" t="s">
        <v>187</v>
      </c>
      <c r="BM124" s="236" t="s">
        <v>412</v>
      </c>
    </row>
    <row r="125" s="2" customFormat="1">
      <c r="A125" s="37"/>
      <c r="B125" s="38"/>
      <c r="C125" s="39"/>
      <c r="D125" s="238" t="s">
        <v>167</v>
      </c>
      <c r="E125" s="39"/>
      <c r="F125" s="239" t="s">
        <v>413</v>
      </c>
      <c r="G125" s="39"/>
      <c r="H125" s="39"/>
      <c r="I125" s="240"/>
      <c r="J125" s="39"/>
      <c r="K125" s="39"/>
      <c r="L125" s="43"/>
      <c r="M125" s="241"/>
      <c r="N125" s="242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167</v>
      </c>
      <c r="AU125" s="16" t="s">
        <v>86</v>
      </c>
    </row>
    <row r="126" s="13" customFormat="1">
      <c r="A126" s="13"/>
      <c r="B126" s="258"/>
      <c r="C126" s="259"/>
      <c r="D126" s="238" t="s">
        <v>414</v>
      </c>
      <c r="E126" s="260" t="s">
        <v>1</v>
      </c>
      <c r="F126" s="261" t="s">
        <v>415</v>
      </c>
      <c r="G126" s="259"/>
      <c r="H126" s="262">
        <v>3.1499999999999999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8" t="s">
        <v>414</v>
      </c>
      <c r="AU126" s="268" t="s">
        <v>86</v>
      </c>
      <c r="AV126" s="13" t="s">
        <v>86</v>
      </c>
      <c r="AW126" s="13" t="s">
        <v>32</v>
      </c>
      <c r="AX126" s="13" t="s">
        <v>84</v>
      </c>
      <c r="AY126" s="268" t="s">
        <v>157</v>
      </c>
    </row>
    <row r="127" s="2" customFormat="1" ht="24.15" customHeight="1">
      <c r="A127" s="37"/>
      <c r="B127" s="38"/>
      <c r="C127" s="225" t="s">
        <v>86</v>
      </c>
      <c r="D127" s="225" t="s">
        <v>160</v>
      </c>
      <c r="E127" s="226" t="s">
        <v>416</v>
      </c>
      <c r="F127" s="227" t="s">
        <v>417</v>
      </c>
      <c r="G127" s="228" t="s">
        <v>163</v>
      </c>
      <c r="H127" s="229">
        <v>9</v>
      </c>
      <c r="I127" s="230"/>
      <c r="J127" s="231">
        <f>ROUND(I127*H127,2)</f>
        <v>0</v>
      </c>
      <c r="K127" s="227" t="s">
        <v>354</v>
      </c>
      <c r="L127" s="43"/>
      <c r="M127" s="232" t="s">
        <v>1</v>
      </c>
      <c r="N127" s="233" t="s">
        <v>41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187</v>
      </c>
      <c r="AT127" s="236" t="s">
        <v>160</v>
      </c>
      <c r="AU127" s="236" t="s">
        <v>86</v>
      </c>
      <c r="AY127" s="16" t="s">
        <v>157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84</v>
      </c>
      <c r="BK127" s="237">
        <f>ROUND(I127*H127,2)</f>
        <v>0</v>
      </c>
      <c r="BL127" s="16" t="s">
        <v>187</v>
      </c>
      <c r="BM127" s="236" t="s">
        <v>418</v>
      </c>
    </row>
    <row r="128" s="2" customFormat="1">
      <c r="A128" s="37"/>
      <c r="B128" s="38"/>
      <c r="C128" s="39"/>
      <c r="D128" s="238" t="s">
        <v>167</v>
      </c>
      <c r="E128" s="39"/>
      <c r="F128" s="239" t="s">
        <v>419</v>
      </c>
      <c r="G128" s="39"/>
      <c r="H128" s="39"/>
      <c r="I128" s="240"/>
      <c r="J128" s="39"/>
      <c r="K128" s="39"/>
      <c r="L128" s="43"/>
      <c r="M128" s="241"/>
      <c r="N128" s="24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167</v>
      </c>
      <c r="AU128" s="16" t="s">
        <v>86</v>
      </c>
    </row>
    <row r="129" s="2" customFormat="1" ht="24.15" customHeight="1">
      <c r="A129" s="37"/>
      <c r="B129" s="38"/>
      <c r="C129" s="225" t="s">
        <v>173</v>
      </c>
      <c r="D129" s="225" t="s">
        <v>160</v>
      </c>
      <c r="E129" s="226" t="s">
        <v>420</v>
      </c>
      <c r="F129" s="227" t="s">
        <v>421</v>
      </c>
      <c r="G129" s="228" t="s">
        <v>163</v>
      </c>
      <c r="H129" s="229">
        <v>9</v>
      </c>
      <c r="I129" s="230"/>
      <c r="J129" s="231">
        <f>ROUND(I129*H129,2)</f>
        <v>0</v>
      </c>
      <c r="K129" s="227" t="s">
        <v>354</v>
      </c>
      <c r="L129" s="43"/>
      <c r="M129" s="232" t="s">
        <v>1</v>
      </c>
      <c r="N129" s="233" t="s">
        <v>41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187</v>
      </c>
      <c r="AT129" s="236" t="s">
        <v>160</v>
      </c>
      <c r="AU129" s="236" t="s">
        <v>86</v>
      </c>
      <c r="AY129" s="16" t="s">
        <v>157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84</v>
      </c>
      <c r="BK129" s="237">
        <f>ROUND(I129*H129,2)</f>
        <v>0</v>
      </c>
      <c r="BL129" s="16" t="s">
        <v>187</v>
      </c>
      <c r="BM129" s="236" t="s">
        <v>422</v>
      </c>
    </row>
    <row r="130" s="2" customFormat="1">
      <c r="A130" s="37"/>
      <c r="B130" s="38"/>
      <c r="C130" s="39"/>
      <c r="D130" s="238" t="s">
        <v>167</v>
      </c>
      <c r="E130" s="39"/>
      <c r="F130" s="239" t="s">
        <v>423</v>
      </c>
      <c r="G130" s="39"/>
      <c r="H130" s="39"/>
      <c r="I130" s="240"/>
      <c r="J130" s="39"/>
      <c r="K130" s="39"/>
      <c r="L130" s="43"/>
      <c r="M130" s="241"/>
      <c r="N130" s="24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167</v>
      </c>
      <c r="AU130" s="16" t="s">
        <v>86</v>
      </c>
    </row>
    <row r="131" s="2" customFormat="1" ht="24.15" customHeight="1">
      <c r="A131" s="37"/>
      <c r="B131" s="38"/>
      <c r="C131" s="225" t="s">
        <v>156</v>
      </c>
      <c r="D131" s="225" t="s">
        <v>160</v>
      </c>
      <c r="E131" s="226" t="s">
        <v>424</v>
      </c>
      <c r="F131" s="227" t="s">
        <v>425</v>
      </c>
      <c r="G131" s="228" t="s">
        <v>411</v>
      </c>
      <c r="H131" s="229">
        <v>3.1499999999999999</v>
      </c>
      <c r="I131" s="230"/>
      <c r="J131" s="231">
        <f>ROUND(I131*H131,2)</f>
        <v>0</v>
      </c>
      <c r="K131" s="227" t="s">
        <v>354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156</v>
      </c>
      <c r="AT131" s="236" t="s">
        <v>160</v>
      </c>
      <c r="AU131" s="236" t="s">
        <v>86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156</v>
      </c>
      <c r="BM131" s="236" t="s">
        <v>426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427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86</v>
      </c>
    </row>
    <row r="133" s="13" customFormat="1">
      <c r="A133" s="13"/>
      <c r="B133" s="258"/>
      <c r="C133" s="259"/>
      <c r="D133" s="238" t="s">
        <v>414</v>
      </c>
      <c r="E133" s="260" t="s">
        <v>1</v>
      </c>
      <c r="F133" s="261" t="s">
        <v>415</v>
      </c>
      <c r="G133" s="259"/>
      <c r="H133" s="262">
        <v>3.1499999999999999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8" t="s">
        <v>414</v>
      </c>
      <c r="AU133" s="268" t="s">
        <v>86</v>
      </c>
      <c r="AV133" s="13" t="s">
        <v>86</v>
      </c>
      <c r="AW133" s="13" t="s">
        <v>32</v>
      </c>
      <c r="AX133" s="13" t="s">
        <v>84</v>
      </c>
      <c r="AY133" s="268" t="s">
        <v>157</v>
      </c>
    </row>
    <row r="134" s="12" customFormat="1" ht="25.92" customHeight="1">
      <c r="A134" s="12"/>
      <c r="B134" s="209"/>
      <c r="C134" s="210"/>
      <c r="D134" s="211" t="s">
        <v>75</v>
      </c>
      <c r="E134" s="212" t="s">
        <v>169</v>
      </c>
      <c r="F134" s="212" t="s">
        <v>349</v>
      </c>
      <c r="G134" s="210"/>
      <c r="H134" s="210"/>
      <c r="I134" s="213"/>
      <c r="J134" s="214">
        <f>BK134</f>
        <v>0</v>
      </c>
      <c r="K134" s="210"/>
      <c r="L134" s="215"/>
      <c r="M134" s="216"/>
      <c r="N134" s="217"/>
      <c r="O134" s="217"/>
      <c r="P134" s="218">
        <f>P135+P140</f>
        <v>0</v>
      </c>
      <c r="Q134" s="217"/>
      <c r="R134" s="218">
        <f>R135+R140</f>
        <v>0.78303140000000004</v>
      </c>
      <c r="S134" s="217"/>
      <c r="T134" s="219">
        <f>T135+T140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0" t="s">
        <v>173</v>
      </c>
      <c r="AT134" s="221" t="s">
        <v>75</v>
      </c>
      <c r="AU134" s="221" t="s">
        <v>76</v>
      </c>
      <c r="AY134" s="220" t="s">
        <v>157</v>
      </c>
      <c r="BK134" s="222">
        <f>BK135+BK140</f>
        <v>0</v>
      </c>
    </row>
    <row r="135" s="12" customFormat="1" ht="22.8" customHeight="1">
      <c r="A135" s="12"/>
      <c r="B135" s="209"/>
      <c r="C135" s="210"/>
      <c r="D135" s="211" t="s">
        <v>75</v>
      </c>
      <c r="E135" s="223" t="s">
        <v>350</v>
      </c>
      <c r="F135" s="223" t="s">
        <v>351</v>
      </c>
      <c r="G135" s="210"/>
      <c r="H135" s="210"/>
      <c r="I135" s="213"/>
      <c r="J135" s="224">
        <f>BK135</f>
        <v>0</v>
      </c>
      <c r="K135" s="210"/>
      <c r="L135" s="215"/>
      <c r="M135" s="216"/>
      <c r="N135" s="217"/>
      <c r="O135" s="217"/>
      <c r="P135" s="218">
        <f>SUM(P136:P139)</f>
        <v>0</v>
      </c>
      <c r="Q135" s="217"/>
      <c r="R135" s="218">
        <f>SUM(R136:R139)</f>
        <v>0.0252</v>
      </c>
      <c r="S135" s="217"/>
      <c r="T135" s="219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0" t="s">
        <v>173</v>
      </c>
      <c r="AT135" s="221" t="s">
        <v>75</v>
      </c>
      <c r="AU135" s="221" t="s">
        <v>84</v>
      </c>
      <c r="AY135" s="220" t="s">
        <v>157</v>
      </c>
      <c r="BK135" s="222">
        <f>SUM(BK136:BK139)</f>
        <v>0</v>
      </c>
    </row>
    <row r="136" s="2" customFormat="1" ht="24.15" customHeight="1">
      <c r="A136" s="37"/>
      <c r="B136" s="38"/>
      <c r="C136" s="225" t="s">
        <v>184</v>
      </c>
      <c r="D136" s="225" t="s">
        <v>160</v>
      </c>
      <c r="E136" s="226" t="s">
        <v>352</v>
      </c>
      <c r="F136" s="227" t="s">
        <v>353</v>
      </c>
      <c r="G136" s="228" t="s">
        <v>163</v>
      </c>
      <c r="H136" s="229">
        <v>72</v>
      </c>
      <c r="I136" s="230"/>
      <c r="J136" s="231">
        <f>ROUND(I136*H136,2)</f>
        <v>0</v>
      </c>
      <c r="K136" s="227" t="s">
        <v>354</v>
      </c>
      <c r="L136" s="43"/>
      <c r="M136" s="232" t="s">
        <v>1</v>
      </c>
      <c r="N136" s="233" t="s">
        <v>41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187</v>
      </c>
      <c r="AT136" s="236" t="s">
        <v>160</v>
      </c>
      <c r="AU136" s="236" t="s">
        <v>86</v>
      </c>
      <c r="AY136" s="16" t="s">
        <v>157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84</v>
      </c>
      <c r="BK136" s="237">
        <f>ROUND(I136*H136,2)</f>
        <v>0</v>
      </c>
      <c r="BL136" s="16" t="s">
        <v>187</v>
      </c>
      <c r="BM136" s="236" t="s">
        <v>355</v>
      </c>
    </row>
    <row r="137" s="2" customFormat="1">
      <c r="A137" s="37"/>
      <c r="B137" s="38"/>
      <c r="C137" s="39"/>
      <c r="D137" s="238" t="s">
        <v>167</v>
      </c>
      <c r="E137" s="39"/>
      <c r="F137" s="239" t="s">
        <v>356</v>
      </c>
      <c r="G137" s="39"/>
      <c r="H137" s="39"/>
      <c r="I137" s="240"/>
      <c r="J137" s="39"/>
      <c r="K137" s="39"/>
      <c r="L137" s="43"/>
      <c r="M137" s="241"/>
      <c r="N137" s="242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167</v>
      </c>
      <c r="AU137" s="16" t="s">
        <v>86</v>
      </c>
    </row>
    <row r="138" s="2" customFormat="1" ht="24.15" customHeight="1">
      <c r="A138" s="37"/>
      <c r="B138" s="38"/>
      <c r="C138" s="243" t="s">
        <v>189</v>
      </c>
      <c r="D138" s="243" t="s">
        <v>169</v>
      </c>
      <c r="E138" s="244" t="s">
        <v>357</v>
      </c>
      <c r="F138" s="245" t="s">
        <v>358</v>
      </c>
      <c r="G138" s="246" t="s">
        <v>163</v>
      </c>
      <c r="H138" s="247">
        <v>72</v>
      </c>
      <c r="I138" s="248"/>
      <c r="J138" s="249">
        <f>ROUND(I138*H138,2)</f>
        <v>0</v>
      </c>
      <c r="K138" s="245" t="s">
        <v>359</v>
      </c>
      <c r="L138" s="250"/>
      <c r="M138" s="251" t="s">
        <v>1</v>
      </c>
      <c r="N138" s="252" t="s">
        <v>41</v>
      </c>
      <c r="O138" s="90"/>
      <c r="P138" s="234">
        <f>O138*H138</f>
        <v>0</v>
      </c>
      <c r="Q138" s="234">
        <v>0.00035</v>
      </c>
      <c r="R138" s="234">
        <f>Q138*H138</f>
        <v>0.0252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197</v>
      </c>
      <c r="AT138" s="236" t="s">
        <v>169</v>
      </c>
      <c r="AU138" s="236" t="s">
        <v>86</v>
      </c>
      <c r="AY138" s="16" t="s">
        <v>157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84</v>
      </c>
      <c r="BK138" s="237">
        <f>ROUND(I138*H138,2)</f>
        <v>0</v>
      </c>
      <c r="BL138" s="16" t="s">
        <v>197</v>
      </c>
      <c r="BM138" s="236" t="s">
        <v>360</v>
      </c>
    </row>
    <row r="139" s="2" customFormat="1">
      <c r="A139" s="37"/>
      <c r="B139" s="38"/>
      <c r="C139" s="39"/>
      <c r="D139" s="238" t="s">
        <v>167</v>
      </c>
      <c r="E139" s="39"/>
      <c r="F139" s="239" t="s">
        <v>358</v>
      </c>
      <c r="G139" s="39"/>
      <c r="H139" s="39"/>
      <c r="I139" s="240"/>
      <c r="J139" s="39"/>
      <c r="K139" s="39"/>
      <c r="L139" s="43"/>
      <c r="M139" s="241"/>
      <c r="N139" s="242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167</v>
      </c>
      <c r="AU139" s="16" t="s">
        <v>86</v>
      </c>
    </row>
    <row r="140" s="12" customFormat="1" ht="22.8" customHeight="1">
      <c r="A140" s="12"/>
      <c r="B140" s="209"/>
      <c r="C140" s="210"/>
      <c r="D140" s="211" t="s">
        <v>75</v>
      </c>
      <c r="E140" s="223" t="s">
        <v>361</v>
      </c>
      <c r="F140" s="223" t="s">
        <v>362</v>
      </c>
      <c r="G140" s="210"/>
      <c r="H140" s="210"/>
      <c r="I140" s="213"/>
      <c r="J140" s="224">
        <f>BK140</f>
        <v>0</v>
      </c>
      <c r="K140" s="210"/>
      <c r="L140" s="215"/>
      <c r="M140" s="216"/>
      <c r="N140" s="217"/>
      <c r="O140" s="217"/>
      <c r="P140" s="218">
        <f>SUM(P141:P171)</f>
        <v>0</v>
      </c>
      <c r="Q140" s="217"/>
      <c r="R140" s="218">
        <f>SUM(R141:R171)</f>
        <v>0.75783140000000004</v>
      </c>
      <c r="S140" s="217"/>
      <c r="T140" s="219">
        <f>SUM(T141:T171)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0" t="s">
        <v>173</v>
      </c>
      <c r="AT140" s="221" t="s">
        <v>75</v>
      </c>
      <c r="AU140" s="221" t="s">
        <v>84</v>
      </c>
      <c r="AY140" s="220" t="s">
        <v>157</v>
      </c>
      <c r="BK140" s="222">
        <f>SUM(BK141:BK171)</f>
        <v>0</v>
      </c>
    </row>
    <row r="141" s="2" customFormat="1" ht="44.25" customHeight="1">
      <c r="A141" s="37"/>
      <c r="B141" s="38"/>
      <c r="C141" s="225" t="s">
        <v>194</v>
      </c>
      <c r="D141" s="225" t="s">
        <v>160</v>
      </c>
      <c r="E141" s="226" t="s">
        <v>428</v>
      </c>
      <c r="F141" s="227" t="s">
        <v>429</v>
      </c>
      <c r="G141" s="228" t="s">
        <v>163</v>
      </c>
      <c r="H141" s="229">
        <v>20</v>
      </c>
      <c r="I141" s="230"/>
      <c r="J141" s="231">
        <f>ROUND(I141*H141,2)</f>
        <v>0</v>
      </c>
      <c r="K141" s="227" t="s">
        <v>359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0.0035999999999999999</v>
      </c>
      <c r="R141" s="234">
        <f>Q141*H141</f>
        <v>0.071999999999999995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187</v>
      </c>
      <c r="AT141" s="236" t="s">
        <v>160</v>
      </c>
      <c r="AU141" s="236" t="s">
        <v>86</v>
      </c>
      <c r="AY141" s="16" t="s">
        <v>157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84</v>
      </c>
      <c r="BK141" s="237">
        <f>ROUND(I141*H141,2)</f>
        <v>0</v>
      </c>
      <c r="BL141" s="16" t="s">
        <v>187</v>
      </c>
      <c r="BM141" s="236" t="s">
        <v>430</v>
      </c>
    </row>
    <row r="142" s="2" customFormat="1">
      <c r="A142" s="37"/>
      <c r="B142" s="38"/>
      <c r="C142" s="39"/>
      <c r="D142" s="238" t="s">
        <v>167</v>
      </c>
      <c r="E142" s="39"/>
      <c r="F142" s="239" t="s">
        <v>431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86</v>
      </c>
    </row>
    <row r="143" s="2" customFormat="1" ht="16.5" customHeight="1">
      <c r="A143" s="37"/>
      <c r="B143" s="38"/>
      <c r="C143" s="243" t="s">
        <v>199</v>
      </c>
      <c r="D143" s="243" t="s">
        <v>169</v>
      </c>
      <c r="E143" s="244" t="s">
        <v>432</v>
      </c>
      <c r="F143" s="245" t="s">
        <v>433</v>
      </c>
      <c r="G143" s="246" t="s">
        <v>163</v>
      </c>
      <c r="H143" s="247">
        <v>20</v>
      </c>
      <c r="I143" s="248"/>
      <c r="J143" s="249">
        <f>ROUND(I143*H143,2)</f>
        <v>0</v>
      </c>
      <c r="K143" s="245" t="s">
        <v>434</v>
      </c>
      <c r="L143" s="250"/>
      <c r="M143" s="251" t="s">
        <v>1</v>
      </c>
      <c r="N143" s="252" t="s">
        <v>41</v>
      </c>
      <c r="O143" s="90"/>
      <c r="P143" s="234">
        <f>O143*H143</f>
        <v>0</v>
      </c>
      <c r="Q143" s="234">
        <v>0.0072500000000000004</v>
      </c>
      <c r="R143" s="234">
        <f>Q143*H143</f>
        <v>0.14500000000000002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192</v>
      </c>
      <c r="AT143" s="236" t="s">
        <v>169</v>
      </c>
      <c r="AU143" s="236" t="s">
        <v>86</v>
      </c>
      <c r="AY143" s="16" t="s">
        <v>157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84</v>
      </c>
      <c r="BK143" s="237">
        <f>ROUND(I143*H143,2)</f>
        <v>0</v>
      </c>
      <c r="BL143" s="16" t="s">
        <v>187</v>
      </c>
      <c r="BM143" s="236" t="s">
        <v>435</v>
      </c>
    </row>
    <row r="144" s="2" customFormat="1">
      <c r="A144" s="37"/>
      <c r="B144" s="38"/>
      <c r="C144" s="39"/>
      <c r="D144" s="238" t="s">
        <v>167</v>
      </c>
      <c r="E144" s="39"/>
      <c r="F144" s="239" t="s">
        <v>433</v>
      </c>
      <c r="G144" s="39"/>
      <c r="H144" s="39"/>
      <c r="I144" s="240"/>
      <c r="J144" s="39"/>
      <c r="K144" s="39"/>
      <c r="L144" s="43"/>
      <c r="M144" s="241"/>
      <c r="N144" s="24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86</v>
      </c>
    </row>
    <row r="145" s="2" customFormat="1" ht="24.15" customHeight="1">
      <c r="A145" s="37"/>
      <c r="B145" s="38"/>
      <c r="C145" s="225" t="s">
        <v>203</v>
      </c>
      <c r="D145" s="225" t="s">
        <v>160</v>
      </c>
      <c r="E145" s="226" t="s">
        <v>436</v>
      </c>
      <c r="F145" s="227" t="s">
        <v>437</v>
      </c>
      <c r="G145" s="228" t="s">
        <v>438</v>
      </c>
      <c r="H145" s="229">
        <v>32</v>
      </c>
      <c r="I145" s="230"/>
      <c r="J145" s="231">
        <f>ROUND(I145*H145,2)</f>
        <v>0</v>
      </c>
      <c r="K145" s="227" t="s">
        <v>354</v>
      </c>
      <c r="L145" s="43"/>
      <c r="M145" s="232" t="s">
        <v>1</v>
      </c>
      <c r="N145" s="233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187</v>
      </c>
      <c r="AT145" s="236" t="s">
        <v>160</v>
      </c>
      <c r="AU145" s="236" t="s">
        <v>86</v>
      </c>
      <c r="AY145" s="16" t="s">
        <v>157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84</v>
      </c>
      <c r="BK145" s="237">
        <f>ROUND(I145*H145,2)</f>
        <v>0</v>
      </c>
      <c r="BL145" s="16" t="s">
        <v>187</v>
      </c>
      <c r="BM145" s="236" t="s">
        <v>439</v>
      </c>
    </row>
    <row r="146" s="2" customFormat="1">
      <c r="A146" s="37"/>
      <c r="B146" s="38"/>
      <c r="C146" s="39"/>
      <c r="D146" s="238" t="s">
        <v>167</v>
      </c>
      <c r="E146" s="39"/>
      <c r="F146" s="239" t="s">
        <v>440</v>
      </c>
      <c r="G146" s="39"/>
      <c r="H146" s="39"/>
      <c r="I146" s="240"/>
      <c r="J146" s="39"/>
      <c r="K146" s="39"/>
      <c r="L146" s="43"/>
      <c r="M146" s="241"/>
      <c r="N146" s="24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167</v>
      </c>
      <c r="AU146" s="16" t="s">
        <v>86</v>
      </c>
    </row>
    <row r="147" s="13" customFormat="1">
      <c r="A147" s="13"/>
      <c r="B147" s="258"/>
      <c r="C147" s="259"/>
      <c r="D147" s="238" t="s">
        <v>414</v>
      </c>
      <c r="E147" s="260" t="s">
        <v>1</v>
      </c>
      <c r="F147" s="261" t="s">
        <v>441</v>
      </c>
      <c r="G147" s="259"/>
      <c r="H147" s="262">
        <v>32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414</v>
      </c>
      <c r="AU147" s="268" t="s">
        <v>86</v>
      </c>
      <c r="AV147" s="13" t="s">
        <v>86</v>
      </c>
      <c r="AW147" s="13" t="s">
        <v>32</v>
      </c>
      <c r="AX147" s="13" t="s">
        <v>84</v>
      </c>
      <c r="AY147" s="268" t="s">
        <v>157</v>
      </c>
    </row>
    <row r="148" s="2" customFormat="1" ht="24.15" customHeight="1">
      <c r="A148" s="37"/>
      <c r="B148" s="38"/>
      <c r="C148" s="225" t="s">
        <v>208</v>
      </c>
      <c r="D148" s="225" t="s">
        <v>160</v>
      </c>
      <c r="E148" s="226" t="s">
        <v>442</v>
      </c>
      <c r="F148" s="227" t="s">
        <v>443</v>
      </c>
      <c r="G148" s="228" t="s">
        <v>438</v>
      </c>
      <c r="H148" s="229">
        <v>32</v>
      </c>
      <c r="I148" s="230"/>
      <c r="J148" s="231">
        <f>ROUND(I148*H148,2)</f>
        <v>0</v>
      </c>
      <c r="K148" s="227" t="s">
        <v>354</v>
      </c>
      <c r="L148" s="43"/>
      <c r="M148" s="232" t="s">
        <v>1</v>
      </c>
      <c r="N148" s="233" t="s">
        <v>41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187</v>
      </c>
      <c r="AT148" s="236" t="s">
        <v>160</v>
      </c>
      <c r="AU148" s="236" t="s">
        <v>86</v>
      </c>
      <c r="AY148" s="16" t="s">
        <v>157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84</v>
      </c>
      <c r="BK148" s="237">
        <f>ROUND(I148*H148,2)</f>
        <v>0</v>
      </c>
      <c r="BL148" s="16" t="s">
        <v>187</v>
      </c>
      <c r="BM148" s="236" t="s">
        <v>444</v>
      </c>
    </row>
    <row r="149" s="2" customFormat="1">
      <c r="A149" s="37"/>
      <c r="B149" s="38"/>
      <c r="C149" s="39"/>
      <c r="D149" s="238" t="s">
        <v>167</v>
      </c>
      <c r="E149" s="39"/>
      <c r="F149" s="239" t="s">
        <v>445</v>
      </c>
      <c r="G149" s="39"/>
      <c r="H149" s="39"/>
      <c r="I149" s="240"/>
      <c r="J149" s="39"/>
      <c r="K149" s="39"/>
      <c r="L149" s="43"/>
      <c r="M149" s="241"/>
      <c r="N149" s="24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167</v>
      </c>
      <c r="AU149" s="16" t="s">
        <v>86</v>
      </c>
    </row>
    <row r="150" s="2" customFormat="1" ht="24.15" customHeight="1">
      <c r="A150" s="37"/>
      <c r="B150" s="38"/>
      <c r="C150" s="225" t="s">
        <v>212</v>
      </c>
      <c r="D150" s="225" t="s">
        <v>160</v>
      </c>
      <c r="E150" s="226" t="s">
        <v>363</v>
      </c>
      <c r="F150" s="227" t="s">
        <v>364</v>
      </c>
      <c r="G150" s="228" t="s">
        <v>176</v>
      </c>
      <c r="H150" s="229">
        <v>2</v>
      </c>
      <c r="I150" s="230"/>
      <c r="J150" s="231">
        <f>ROUND(I150*H150,2)</f>
        <v>0</v>
      </c>
      <c r="K150" s="227" t="s">
        <v>354</v>
      </c>
      <c r="L150" s="43"/>
      <c r="M150" s="232" t="s">
        <v>1</v>
      </c>
      <c r="N150" s="233" t="s">
        <v>41</v>
      </c>
      <c r="O150" s="90"/>
      <c r="P150" s="234">
        <f>O150*H150</f>
        <v>0</v>
      </c>
      <c r="Q150" s="234">
        <v>0.0038</v>
      </c>
      <c r="R150" s="234">
        <f>Q150*H150</f>
        <v>0.0076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187</v>
      </c>
      <c r="AT150" s="236" t="s">
        <v>160</v>
      </c>
      <c r="AU150" s="236" t="s">
        <v>86</v>
      </c>
      <c r="AY150" s="16" t="s">
        <v>157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84</v>
      </c>
      <c r="BK150" s="237">
        <f>ROUND(I150*H150,2)</f>
        <v>0</v>
      </c>
      <c r="BL150" s="16" t="s">
        <v>187</v>
      </c>
      <c r="BM150" s="236" t="s">
        <v>365</v>
      </c>
    </row>
    <row r="151" s="2" customFormat="1">
      <c r="A151" s="37"/>
      <c r="B151" s="38"/>
      <c r="C151" s="39"/>
      <c r="D151" s="238" t="s">
        <v>167</v>
      </c>
      <c r="E151" s="39"/>
      <c r="F151" s="239" t="s">
        <v>366</v>
      </c>
      <c r="G151" s="39"/>
      <c r="H151" s="39"/>
      <c r="I151" s="240"/>
      <c r="J151" s="39"/>
      <c r="K151" s="39"/>
      <c r="L151" s="43"/>
      <c r="M151" s="241"/>
      <c r="N151" s="242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167</v>
      </c>
      <c r="AU151" s="16" t="s">
        <v>86</v>
      </c>
    </row>
    <row r="152" s="2" customFormat="1" ht="21.75" customHeight="1">
      <c r="A152" s="37"/>
      <c r="B152" s="38"/>
      <c r="C152" s="225" t="s">
        <v>217</v>
      </c>
      <c r="D152" s="225" t="s">
        <v>160</v>
      </c>
      <c r="E152" s="226" t="s">
        <v>367</v>
      </c>
      <c r="F152" s="227" t="s">
        <v>368</v>
      </c>
      <c r="G152" s="228" t="s">
        <v>176</v>
      </c>
      <c r="H152" s="229">
        <v>8</v>
      </c>
      <c r="I152" s="230"/>
      <c r="J152" s="231">
        <f>ROUND(I152*H152,2)</f>
        <v>0</v>
      </c>
      <c r="K152" s="227" t="s">
        <v>354</v>
      </c>
      <c r="L152" s="43"/>
      <c r="M152" s="232" t="s">
        <v>1</v>
      </c>
      <c r="N152" s="233" t="s">
        <v>41</v>
      </c>
      <c r="O152" s="90"/>
      <c r="P152" s="234">
        <f>O152*H152</f>
        <v>0</v>
      </c>
      <c r="Q152" s="234">
        <v>0.0076</v>
      </c>
      <c r="R152" s="234">
        <f>Q152*H152</f>
        <v>0.0608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187</v>
      </c>
      <c r="AT152" s="236" t="s">
        <v>160</v>
      </c>
      <c r="AU152" s="236" t="s">
        <v>86</v>
      </c>
      <c r="AY152" s="16" t="s">
        <v>157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84</v>
      </c>
      <c r="BK152" s="237">
        <f>ROUND(I152*H152,2)</f>
        <v>0</v>
      </c>
      <c r="BL152" s="16" t="s">
        <v>187</v>
      </c>
      <c r="BM152" s="236" t="s">
        <v>369</v>
      </c>
    </row>
    <row r="153" s="2" customFormat="1">
      <c r="A153" s="37"/>
      <c r="B153" s="38"/>
      <c r="C153" s="39"/>
      <c r="D153" s="238" t="s">
        <v>167</v>
      </c>
      <c r="E153" s="39"/>
      <c r="F153" s="239" t="s">
        <v>370</v>
      </c>
      <c r="G153" s="39"/>
      <c r="H153" s="39"/>
      <c r="I153" s="240"/>
      <c r="J153" s="39"/>
      <c r="K153" s="39"/>
      <c r="L153" s="43"/>
      <c r="M153" s="241"/>
      <c r="N153" s="242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167</v>
      </c>
      <c r="AU153" s="16" t="s">
        <v>86</v>
      </c>
    </row>
    <row r="154" s="2" customFormat="1" ht="16.5" customHeight="1">
      <c r="A154" s="37"/>
      <c r="B154" s="38"/>
      <c r="C154" s="225" t="s">
        <v>221</v>
      </c>
      <c r="D154" s="225" t="s">
        <v>160</v>
      </c>
      <c r="E154" s="226" t="s">
        <v>371</v>
      </c>
      <c r="F154" s="227" t="s">
        <v>372</v>
      </c>
      <c r="G154" s="228" t="s">
        <v>163</v>
      </c>
      <c r="H154" s="229">
        <v>48</v>
      </c>
      <c r="I154" s="230"/>
      <c r="J154" s="231">
        <f>ROUND(I154*H154,2)</f>
        <v>0</v>
      </c>
      <c r="K154" s="227" t="s">
        <v>354</v>
      </c>
      <c r="L154" s="43"/>
      <c r="M154" s="232" t="s">
        <v>1</v>
      </c>
      <c r="N154" s="233" t="s">
        <v>41</v>
      </c>
      <c r="O154" s="90"/>
      <c r="P154" s="234">
        <f>O154*H154</f>
        <v>0</v>
      </c>
      <c r="Q154" s="234">
        <v>9.1799999999999995E-05</v>
      </c>
      <c r="R154" s="234">
        <f>Q154*H154</f>
        <v>0.0044063999999999996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187</v>
      </c>
      <c r="AT154" s="236" t="s">
        <v>160</v>
      </c>
      <c r="AU154" s="236" t="s">
        <v>86</v>
      </c>
      <c r="AY154" s="16" t="s">
        <v>157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84</v>
      </c>
      <c r="BK154" s="237">
        <f>ROUND(I154*H154,2)</f>
        <v>0</v>
      </c>
      <c r="BL154" s="16" t="s">
        <v>187</v>
      </c>
      <c r="BM154" s="236" t="s">
        <v>373</v>
      </c>
    </row>
    <row r="155" s="2" customFormat="1">
      <c r="A155" s="37"/>
      <c r="B155" s="38"/>
      <c r="C155" s="39"/>
      <c r="D155" s="238" t="s">
        <v>167</v>
      </c>
      <c r="E155" s="39"/>
      <c r="F155" s="239" t="s">
        <v>374</v>
      </c>
      <c r="G155" s="39"/>
      <c r="H155" s="39"/>
      <c r="I155" s="240"/>
      <c r="J155" s="39"/>
      <c r="K155" s="39"/>
      <c r="L155" s="43"/>
      <c r="M155" s="241"/>
      <c r="N155" s="242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167</v>
      </c>
      <c r="AU155" s="16" t="s">
        <v>86</v>
      </c>
    </row>
    <row r="156" s="2" customFormat="1" ht="16.5" customHeight="1">
      <c r="A156" s="37"/>
      <c r="B156" s="38"/>
      <c r="C156" s="225" t="s">
        <v>225</v>
      </c>
      <c r="D156" s="225" t="s">
        <v>160</v>
      </c>
      <c r="E156" s="226" t="s">
        <v>446</v>
      </c>
      <c r="F156" s="227" t="s">
        <v>447</v>
      </c>
      <c r="G156" s="228" t="s">
        <v>411</v>
      </c>
      <c r="H156" s="229">
        <v>25</v>
      </c>
      <c r="I156" s="230"/>
      <c r="J156" s="231">
        <f>ROUND(I156*H156,2)</f>
        <v>0</v>
      </c>
      <c r="K156" s="227" t="s">
        <v>354</v>
      </c>
      <c r="L156" s="43"/>
      <c r="M156" s="232" t="s">
        <v>1</v>
      </c>
      <c r="N156" s="233" t="s">
        <v>41</v>
      </c>
      <c r="O156" s="90"/>
      <c r="P156" s="234">
        <f>O156*H156</f>
        <v>0</v>
      </c>
      <c r="Q156" s="234">
        <v>2.5000000000000001E-05</v>
      </c>
      <c r="R156" s="234">
        <f>Q156*H156</f>
        <v>0.00062500000000000001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187</v>
      </c>
      <c r="AT156" s="236" t="s">
        <v>160</v>
      </c>
      <c r="AU156" s="236" t="s">
        <v>86</v>
      </c>
      <c r="AY156" s="16" t="s">
        <v>157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84</v>
      </c>
      <c r="BK156" s="237">
        <f>ROUND(I156*H156,2)</f>
        <v>0</v>
      </c>
      <c r="BL156" s="16" t="s">
        <v>187</v>
      </c>
      <c r="BM156" s="236" t="s">
        <v>448</v>
      </c>
    </row>
    <row r="157" s="2" customFormat="1">
      <c r="A157" s="37"/>
      <c r="B157" s="38"/>
      <c r="C157" s="39"/>
      <c r="D157" s="238" t="s">
        <v>167</v>
      </c>
      <c r="E157" s="39"/>
      <c r="F157" s="239" t="s">
        <v>449</v>
      </c>
      <c r="G157" s="39"/>
      <c r="H157" s="39"/>
      <c r="I157" s="240"/>
      <c r="J157" s="39"/>
      <c r="K157" s="39"/>
      <c r="L157" s="43"/>
      <c r="M157" s="241"/>
      <c r="N157" s="242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167</v>
      </c>
      <c r="AU157" s="16" t="s">
        <v>86</v>
      </c>
    </row>
    <row r="158" s="13" customFormat="1">
      <c r="A158" s="13"/>
      <c r="B158" s="258"/>
      <c r="C158" s="259"/>
      <c r="D158" s="238" t="s">
        <v>414</v>
      </c>
      <c r="E158" s="260" t="s">
        <v>1</v>
      </c>
      <c r="F158" s="261" t="s">
        <v>450</v>
      </c>
      <c r="G158" s="259"/>
      <c r="H158" s="262">
        <v>9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414</v>
      </c>
      <c r="AU158" s="268" t="s">
        <v>86</v>
      </c>
      <c r="AV158" s="13" t="s">
        <v>86</v>
      </c>
      <c r="AW158" s="13" t="s">
        <v>32</v>
      </c>
      <c r="AX158" s="13" t="s">
        <v>76</v>
      </c>
      <c r="AY158" s="268" t="s">
        <v>157</v>
      </c>
    </row>
    <row r="159" s="13" customFormat="1">
      <c r="A159" s="13"/>
      <c r="B159" s="258"/>
      <c r="C159" s="259"/>
      <c r="D159" s="238" t="s">
        <v>414</v>
      </c>
      <c r="E159" s="260" t="s">
        <v>1</v>
      </c>
      <c r="F159" s="261" t="s">
        <v>451</v>
      </c>
      <c r="G159" s="259"/>
      <c r="H159" s="262">
        <v>16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414</v>
      </c>
      <c r="AU159" s="268" t="s">
        <v>86</v>
      </c>
      <c r="AV159" s="13" t="s">
        <v>86</v>
      </c>
      <c r="AW159" s="13" t="s">
        <v>32</v>
      </c>
      <c r="AX159" s="13" t="s">
        <v>76</v>
      </c>
      <c r="AY159" s="268" t="s">
        <v>157</v>
      </c>
    </row>
    <row r="160" s="14" customFormat="1">
      <c r="A160" s="14"/>
      <c r="B160" s="269"/>
      <c r="C160" s="270"/>
      <c r="D160" s="238" t="s">
        <v>414</v>
      </c>
      <c r="E160" s="271" t="s">
        <v>1</v>
      </c>
      <c r="F160" s="272" t="s">
        <v>452</v>
      </c>
      <c r="G160" s="270"/>
      <c r="H160" s="273">
        <v>25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9" t="s">
        <v>414</v>
      </c>
      <c r="AU160" s="279" t="s">
        <v>86</v>
      </c>
      <c r="AV160" s="14" t="s">
        <v>156</v>
      </c>
      <c r="AW160" s="14" t="s">
        <v>32</v>
      </c>
      <c r="AX160" s="14" t="s">
        <v>84</v>
      </c>
      <c r="AY160" s="279" t="s">
        <v>157</v>
      </c>
    </row>
    <row r="161" s="2" customFormat="1" ht="24.15" customHeight="1">
      <c r="A161" s="37"/>
      <c r="B161" s="38"/>
      <c r="C161" s="225" t="s">
        <v>8</v>
      </c>
      <c r="D161" s="225" t="s">
        <v>160</v>
      </c>
      <c r="E161" s="226" t="s">
        <v>375</v>
      </c>
      <c r="F161" s="227" t="s">
        <v>376</v>
      </c>
      <c r="G161" s="228" t="s">
        <v>163</v>
      </c>
      <c r="H161" s="229">
        <v>33</v>
      </c>
      <c r="I161" s="230"/>
      <c r="J161" s="231">
        <f>ROUND(I161*H161,2)</f>
        <v>0</v>
      </c>
      <c r="K161" s="227" t="s">
        <v>354</v>
      </c>
      <c r="L161" s="43"/>
      <c r="M161" s="232" t="s">
        <v>1</v>
      </c>
      <c r="N161" s="233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187</v>
      </c>
      <c r="AT161" s="236" t="s">
        <v>160</v>
      </c>
      <c r="AU161" s="236" t="s">
        <v>86</v>
      </c>
      <c r="AY161" s="16" t="s">
        <v>157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84</v>
      </c>
      <c r="BK161" s="237">
        <f>ROUND(I161*H161,2)</f>
        <v>0</v>
      </c>
      <c r="BL161" s="16" t="s">
        <v>187</v>
      </c>
      <c r="BM161" s="236" t="s">
        <v>377</v>
      </c>
    </row>
    <row r="162" s="2" customFormat="1">
      <c r="A162" s="37"/>
      <c r="B162" s="38"/>
      <c r="C162" s="39"/>
      <c r="D162" s="238" t="s">
        <v>167</v>
      </c>
      <c r="E162" s="39"/>
      <c r="F162" s="239" t="s">
        <v>376</v>
      </c>
      <c r="G162" s="39"/>
      <c r="H162" s="39"/>
      <c r="I162" s="240"/>
      <c r="J162" s="39"/>
      <c r="K162" s="39"/>
      <c r="L162" s="43"/>
      <c r="M162" s="241"/>
      <c r="N162" s="242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167</v>
      </c>
      <c r="AU162" s="16" t="s">
        <v>86</v>
      </c>
    </row>
    <row r="163" s="2" customFormat="1" ht="16.5" customHeight="1">
      <c r="A163" s="37"/>
      <c r="B163" s="38"/>
      <c r="C163" s="243" t="s">
        <v>232</v>
      </c>
      <c r="D163" s="243" t="s">
        <v>169</v>
      </c>
      <c r="E163" s="244" t="s">
        <v>378</v>
      </c>
      <c r="F163" s="245" t="s">
        <v>379</v>
      </c>
      <c r="G163" s="246" t="s">
        <v>176</v>
      </c>
      <c r="H163" s="247">
        <v>114</v>
      </c>
      <c r="I163" s="248"/>
      <c r="J163" s="249">
        <f>ROUND(I163*H163,2)</f>
        <v>0</v>
      </c>
      <c r="K163" s="245" t="s">
        <v>359</v>
      </c>
      <c r="L163" s="250"/>
      <c r="M163" s="251" t="s">
        <v>1</v>
      </c>
      <c r="N163" s="252" t="s">
        <v>41</v>
      </c>
      <c r="O163" s="90"/>
      <c r="P163" s="234">
        <f>O163*H163</f>
        <v>0</v>
      </c>
      <c r="Q163" s="234">
        <v>0.0041000000000000003</v>
      </c>
      <c r="R163" s="234">
        <f>Q163*H163</f>
        <v>0.46740000000000004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192</v>
      </c>
      <c r="AT163" s="236" t="s">
        <v>169</v>
      </c>
      <c r="AU163" s="236" t="s">
        <v>86</v>
      </c>
      <c r="AY163" s="16" t="s">
        <v>157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84</v>
      </c>
      <c r="BK163" s="237">
        <f>ROUND(I163*H163,2)</f>
        <v>0</v>
      </c>
      <c r="BL163" s="16" t="s">
        <v>187</v>
      </c>
      <c r="BM163" s="236" t="s">
        <v>380</v>
      </c>
    </row>
    <row r="164" s="2" customFormat="1">
      <c r="A164" s="37"/>
      <c r="B164" s="38"/>
      <c r="C164" s="39"/>
      <c r="D164" s="238" t="s">
        <v>167</v>
      </c>
      <c r="E164" s="39"/>
      <c r="F164" s="239" t="s">
        <v>379</v>
      </c>
      <c r="G164" s="39"/>
      <c r="H164" s="39"/>
      <c r="I164" s="240"/>
      <c r="J164" s="39"/>
      <c r="K164" s="39"/>
      <c r="L164" s="43"/>
      <c r="M164" s="241"/>
      <c r="N164" s="242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167</v>
      </c>
      <c r="AU164" s="16" t="s">
        <v>86</v>
      </c>
    </row>
    <row r="165" s="2" customFormat="1">
      <c r="A165" s="37"/>
      <c r="B165" s="38"/>
      <c r="C165" s="39"/>
      <c r="D165" s="238" t="s">
        <v>381</v>
      </c>
      <c r="E165" s="39"/>
      <c r="F165" s="257" t="s">
        <v>382</v>
      </c>
      <c r="G165" s="39"/>
      <c r="H165" s="39"/>
      <c r="I165" s="240"/>
      <c r="J165" s="39"/>
      <c r="K165" s="39"/>
      <c r="L165" s="43"/>
      <c r="M165" s="241"/>
      <c r="N165" s="242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381</v>
      </c>
      <c r="AU165" s="16" t="s">
        <v>86</v>
      </c>
    </row>
    <row r="166" s="2" customFormat="1" ht="16.5" customHeight="1">
      <c r="A166" s="37"/>
      <c r="B166" s="38"/>
      <c r="C166" s="225" t="s">
        <v>236</v>
      </c>
      <c r="D166" s="225" t="s">
        <v>160</v>
      </c>
      <c r="E166" s="226" t="s">
        <v>383</v>
      </c>
      <c r="F166" s="227" t="s">
        <v>384</v>
      </c>
      <c r="G166" s="228" t="s">
        <v>385</v>
      </c>
      <c r="H166" s="229">
        <v>1</v>
      </c>
      <c r="I166" s="230"/>
      <c r="J166" s="231">
        <f>ROUND(I166*H166,2)</f>
        <v>0</v>
      </c>
      <c r="K166" s="227" t="s">
        <v>354</v>
      </c>
      <c r="L166" s="43"/>
      <c r="M166" s="232" t="s">
        <v>1</v>
      </c>
      <c r="N166" s="233" t="s">
        <v>41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386</v>
      </c>
      <c r="AT166" s="236" t="s">
        <v>160</v>
      </c>
      <c r="AU166" s="236" t="s">
        <v>86</v>
      </c>
      <c r="AY166" s="16" t="s">
        <v>157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84</v>
      </c>
      <c r="BK166" s="237">
        <f>ROUND(I166*H166,2)</f>
        <v>0</v>
      </c>
      <c r="BL166" s="16" t="s">
        <v>386</v>
      </c>
      <c r="BM166" s="236" t="s">
        <v>387</v>
      </c>
    </row>
    <row r="167" s="2" customFormat="1">
      <c r="A167" s="37"/>
      <c r="B167" s="38"/>
      <c r="C167" s="39"/>
      <c r="D167" s="238" t="s">
        <v>167</v>
      </c>
      <c r="E167" s="39"/>
      <c r="F167" s="239" t="s">
        <v>384</v>
      </c>
      <c r="G167" s="39"/>
      <c r="H167" s="39"/>
      <c r="I167" s="240"/>
      <c r="J167" s="39"/>
      <c r="K167" s="39"/>
      <c r="L167" s="43"/>
      <c r="M167" s="241"/>
      <c r="N167" s="242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167</v>
      </c>
      <c r="AU167" s="16" t="s">
        <v>86</v>
      </c>
    </row>
    <row r="168" s="2" customFormat="1" ht="16.5" customHeight="1">
      <c r="A168" s="37"/>
      <c r="B168" s="38"/>
      <c r="C168" s="225" t="s">
        <v>240</v>
      </c>
      <c r="D168" s="225" t="s">
        <v>160</v>
      </c>
      <c r="E168" s="226" t="s">
        <v>388</v>
      </c>
      <c r="F168" s="227" t="s">
        <v>389</v>
      </c>
      <c r="G168" s="228" t="s">
        <v>385</v>
      </c>
      <c r="H168" s="229">
        <v>1</v>
      </c>
      <c r="I168" s="230"/>
      <c r="J168" s="231">
        <f>ROUND(I168*H168,2)</f>
        <v>0</v>
      </c>
      <c r="K168" s="227" t="s">
        <v>354</v>
      </c>
      <c r="L168" s="43"/>
      <c r="M168" s="232" t="s">
        <v>1</v>
      </c>
      <c r="N168" s="233" t="s">
        <v>41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386</v>
      </c>
      <c r="AT168" s="236" t="s">
        <v>160</v>
      </c>
      <c r="AU168" s="236" t="s">
        <v>86</v>
      </c>
      <c r="AY168" s="16" t="s">
        <v>157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84</v>
      </c>
      <c r="BK168" s="237">
        <f>ROUND(I168*H168,2)</f>
        <v>0</v>
      </c>
      <c r="BL168" s="16" t="s">
        <v>386</v>
      </c>
      <c r="BM168" s="236" t="s">
        <v>390</v>
      </c>
    </row>
    <row r="169" s="2" customFormat="1">
      <c r="A169" s="37"/>
      <c r="B169" s="38"/>
      <c r="C169" s="39"/>
      <c r="D169" s="238" t="s">
        <v>167</v>
      </c>
      <c r="E169" s="39"/>
      <c r="F169" s="239" t="s">
        <v>389</v>
      </c>
      <c r="G169" s="39"/>
      <c r="H169" s="39"/>
      <c r="I169" s="240"/>
      <c r="J169" s="39"/>
      <c r="K169" s="39"/>
      <c r="L169" s="43"/>
      <c r="M169" s="241"/>
      <c r="N169" s="242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167</v>
      </c>
      <c r="AU169" s="16" t="s">
        <v>86</v>
      </c>
    </row>
    <row r="170" s="2" customFormat="1" ht="16.5" customHeight="1">
      <c r="A170" s="37"/>
      <c r="B170" s="38"/>
      <c r="C170" s="225" t="s">
        <v>244</v>
      </c>
      <c r="D170" s="225" t="s">
        <v>160</v>
      </c>
      <c r="E170" s="226" t="s">
        <v>391</v>
      </c>
      <c r="F170" s="227" t="s">
        <v>392</v>
      </c>
      <c r="G170" s="228" t="s">
        <v>385</v>
      </c>
      <c r="H170" s="229">
        <v>1</v>
      </c>
      <c r="I170" s="230"/>
      <c r="J170" s="231">
        <f>ROUND(I170*H170,2)</f>
        <v>0</v>
      </c>
      <c r="K170" s="227" t="s">
        <v>354</v>
      </c>
      <c r="L170" s="43"/>
      <c r="M170" s="232" t="s">
        <v>1</v>
      </c>
      <c r="N170" s="233" t="s">
        <v>41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386</v>
      </c>
      <c r="AT170" s="236" t="s">
        <v>160</v>
      </c>
      <c r="AU170" s="236" t="s">
        <v>86</v>
      </c>
      <c r="AY170" s="16" t="s">
        <v>157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84</v>
      </c>
      <c r="BK170" s="237">
        <f>ROUND(I170*H170,2)</f>
        <v>0</v>
      </c>
      <c r="BL170" s="16" t="s">
        <v>386</v>
      </c>
      <c r="BM170" s="236" t="s">
        <v>393</v>
      </c>
    </row>
    <row r="171" s="2" customFormat="1">
      <c r="A171" s="37"/>
      <c r="B171" s="38"/>
      <c r="C171" s="39"/>
      <c r="D171" s="238" t="s">
        <v>167</v>
      </c>
      <c r="E171" s="39"/>
      <c r="F171" s="239" t="s">
        <v>392</v>
      </c>
      <c r="G171" s="39"/>
      <c r="H171" s="39"/>
      <c r="I171" s="240"/>
      <c r="J171" s="39"/>
      <c r="K171" s="39"/>
      <c r="L171" s="43"/>
      <c r="M171" s="253"/>
      <c r="N171" s="254"/>
      <c r="O171" s="255"/>
      <c r="P171" s="255"/>
      <c r="Q171" s="255"/>
      <c r="R171" s="255"/>
      <c r="S171" s="255"/>
      <c r="T171" s="256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167</v>
      </c>
      <c r="AU171" s="16" t="s">
        <v>86</v>
      </c>
    </row>
    <row r="172" s="2" customFormat="1" ht="6.96" customHeight="1">
      <c r="A172" s="37"/>
      <c r="B172" s="65"/>
      <c r="C172" s="66"/>
      <c r="D172" s="66"/>
      <c r="E172" s="66"/>
      <c r="F172" s="66"/>
      <c r="G172" s="66"/>
      <c r="H172" s="66"/>
      <c r="I172" s="66"/>
      <c r="J172" s="66"/>
      <c r="K172" s="66"/>
      <c r="L172" s="43"/>
      <c r="M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</row>
  </sheetData>
  <sheetProtection sheet="1" autoFilter="0" formatColumns="0" formatRows="0" objects="1" scenarios="1" spinCount="100000" saltValue="MuibOR4F0kN/tRq6ohFSWEgg6IZwrGFs8L6Qc5hTNx6PUHiB5WpBEyb1ismQS3JCr7TYNzhgmPFDlkoKqFhkaw==" hashValue="w3PaVl3EU8/aupe7okFQAg2BeZG31ovItzMfchSLjTHDPVzBCE07kYgwHLUGZLjqMA9/U/pLKDXd7F7DSW86rg==" algorithmName="SHA-512" password="CC35"/>
  <autoFilter ref="C120:K17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129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453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454</v>
      </c>
      <c r="G12" s="37"/>
      <c r="H12" s="37"/>
      <c r="I12" s="149" t="s">
        <v>22</v>
      </c>
      <c r="J12" s="152" t="str">
        <f>'Rekapitulace stavby'!AN8</f>
        <v>15. 12. 2022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49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28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30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31</v>
      </c>
      <c r="F21" s="37"/>
      <c r="G21" s="37"/>
      <c r="H21" s="37"/>
      <c r="I21" s="149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33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455</v>
      </c>
      <c r="F24" s="37"/>
      <c r="G24" s="37"/>
      <c r="H24" s="37"/>
      <c r="I24" s="149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ROUND((SUM(BE120:BE178)),  2)</f>
        <v>0</v>
      </c>
      <c r="G33" s="37"/>
      <c r="H33" s="37"/>
      <c r="I33" s="163">
        <v>0.20999999999999999</v>
      </c>
      <c r="J33" s="162">
        <f>ROUND(((SUM(BE120:BE178))*I33),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ROUND((SUM(BF120:BF178)),  2)</f>
        <v>0</v>
      </c>
      <c r="G34" s="37"/>
      <c r="H34" s="37"/>
      <c r="I34" s="163">
        <v>0.14999999999999999</v>
      </c>
      <c r="J34" s="162">
        <f>ROUND(((SUM(BF120:BF178))*I34),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ROUND((SUM(BG120:BG178)),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ROUND((SUM(BH120:BH178)),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ROUND((SUM(BI120:BI178)),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2003068-01_SO06 - Demolice objektu hlásky Bílany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Bystřice p/H</v>
      </c>
      <c r="G89" s="39"/>
      <c r="H89" s="39"/>
      <c r="I89" s="31" t="s">
        <v>22</v>
      </c>
      <c r="J89" s="78" t="str">
        <f>IF(J12="","",J12)</f>
        <v>15. 12. 2022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30</v>
      </c>
      <c r="J91" s="35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Eva Petrošová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134</v>
      </c>
      <c r="D94" s="184"/>
      <c r="E94" s="184"/>
      <c r="F94" s="184"/>
      <c r="G94" s="184"/>
      <c r="H94" s="184"/>
      <c r="I94" s="184"/>
      <c r="J94" s="185" t="s">
        <v>135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136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137</v>
      </c>
    </row>
    <row r="97" s="9" customFormat="1" ht="24.96" customHeight="1">
      <c r="A97" s="9"/>
      <c r="B97" s="187"/>
      <c r="C97" s="188"/>
      <c r="D97" s="189" t="s">
        <v>456</v>
      </c>
      <c r="E97" s="190"/>
      <c r="F97" s="190"/>
      <c r="G97" s="190"/>
      <c r="H97" s="190"/>
      <c r="I97" s="190"/>
      <c r="J97" s="191">
        <f>J121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457</v>
      </c>
      <c r="E98" s="195"/>
      <c r="F98" s="195"/>
      <c r="G98" s="195"/>
      <c r="H98" s="195"/>
      <c r="I98" s="195"/>
      <c r="J98" s="196">
        <f>J122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458</v>
      </c>
      <c r="E99" s="195"/>
      <c r="F99" s="195"/>
      <c r="G99" s="195"/>
      <c r="H99" s="195"/>
      <c r="I99" s="195"/>
      <c r="J99" s="196">
        <f>J133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459</v>
      </c>
      <c r="E100" s="195"/>
      <c r="F100" s="195"/>
      <c r="G100" s="195"/>
      <c r="H100" s="195"/>
      <c r="I100" s="195"/>
      <c r="J100" s="196">
        <f>J162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141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2" t="str">
        <f>E7</f>
        <v>Oprava PZS na trati Valašské Meziříčí - Kojetín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129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2003068-01_SO06 - Demolice objektu hlásky Bílany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Bystřice p/H</v>
      </c>
      <c r="G114" s="39"/>
      <c r="H114" s="39"/>
      <c r="I114" s="31" t="s">
        <v>22</v>
      </c>
      <c r="J114" s="78" t="str">
        <f>IF(J12="","",J12)</f>
        <v>15. 12. 2022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Správa železnic, státní organizace</v>
      </c>
      <c r="G116" s="39"/>
      <c r="H116" s="39"/>
      <c r="I116" s="31" t="s">
        <v>30</v>
      </c>
      <c r="J116" s="35" t="str">
        <f>E21</f>
        <v>SB projekt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33</v>
      </c>
      <c r="J117" s="35" t="str">
        <f>E24</f>
        <v>Eva Petrošová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8"/>
      <c r="B119" s="199"/>
      <c r="C119" s="200" t="s">
        <v>142</v>
      </c>
      <c r="D119" s="201" t="s">
        <v>61</v>
      </c>
      <c r="E119" s="201" t="s">
        <v>57</v>
      </c>
      <c r="F119" s="201" t="s">
        <v>58</v>
      </c>
      <c r="G119" s="201" t="s">
        <v>143</v>
      </c>
      <c r="H119" s="201" t="s">
        <v>144</v>
      </c>
      <c r="I119" s="201" t="s">
        <v>145</v>
      </c>
      <c r="J119" s="201" t="s">
        <v>135</v>
      </c>
      <c r="K119" s="202" t="s">
        <v>146</v>
      </c>
      <c r="L119" s="203"/>
      <c r="M119" s="99" t="s">
        <v>1</v>
      </c>
      <c r="N119" s="100" t="s">
        <v>40</v>
      </c>
      <c r="O119" s="100" t="s">
        <v>147</v>
      </c>
      <c r="P119" s="100" t="s">
        <v>148</v>
      </c>
      <c r="Q119" s="100" t="s">
        <v>149</v>
      </c>
      <c r="R119" s="100" t="s">
        <v>150</v>
      </c>
      <c r="S119" s="100" t="s">
        <v>151</v>
      </c>
      <c r="T119" s="101" t="s">
        <v>152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7"/>
      <c r="B120" s="38"/>
      <c r="C120" s="106" t="s">
        <v>153</v>
      </c>
      <c r="D120" s="39"/>
      <c r="E120" s="39"/>
      <c r="F120" s="39"/>
      <c r="G120" s="39"/>
      <c r="H120" s="39"/>
      <c r="I120" s="39"/>
      <c r="J120" s="204">
        <f>BK120</f>
        <v>0</v>
      </c>
      <c r="K120" s="39"/>
      <c r="L120" s="43"/>
      <c r="M120" s="102"/>
      <c r="N120" s="205"/>
      <c r="O120" s="103"/>
      <c r="P120" s="206">
        <f>P121</f>
        <v>0</v>
      </c>
      <c r="Q120" s="103"/>
      <c r="R120" s="206">
        <f>R121</f>
        <v>24.850999999999999</v>
      </c>
      <c r="S120" s="103"/>
      <c r="T120" s="207">
        <f>T121</f>
        <v>79.742493999999994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137</v>
      </c>
      <c r="BK120" s="208">
        <f>BK121</f>
        <v>0</v>
      </c>
    </row>
    <row r="121" s="12" customFormat="1" ht="25.92" customHeight="1">
      <c r="A121" s="12"/>
      <c r="B121" s="209"/>
      <c r="C121" s="210"/>
      <c r="D121" s="211" t="s">
        <v>75</v>
      </c>
      <c r="E121" s="212" t="s">
        <v>406</v>
      </c>
      <c r="F121" s="212" t="s">
        <v>460</v>
      </c>
      <c r="G121" s="210"/>
      <c r="H121" s="210"/>
      <c r="I121" s="213"/>
      <c r="J121" s="214">
        <f>BK121</f>
        <v>0</v>
      </c>
      <c r="K121" s="210"/>
      <c r="L121" s="215"/>
      <c r="M121" s="216"/>
      <c r="N121" s="217"/>
      <c r="O121" s="217"/>
      <c r="P121" s="218">
        <f>P122+P133+P162</f>
        <v>0</v>
      </c>
      <c r="Q121" s="217"/>
      <c r="R121" s="218">
        <f>R122+R133+R162</f>
        <v>24.850999999999999</v>
      </c>
      <c r="S121" s="217"/>
      <c r="T121" s="219">
        <f>T122+T133+T162</f>
        <v>79.742493999999994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0" t="s">
        <v>84</v>
      </c>
      <c r="AT121" s="221" t="s">
        <v>75</v>
      </c>
      <c r="AU121" s="221" t="s">
        <v>76</v>
      </c>
      <c r="AY121" s="220" t="s">
        <v>157</v>
      </c>
      <c r="BK121" s="222">
        <f>BK122+BK133+BK162</f>
        <v>0</v>
      </c>
    </row>
    <row r="122" s="12" customFormat="1" ht="22.8" customHeight="1">
      <c r="A122" s="12"/>
      <c r="B122" s="209"/>
      <c r="C122" s="210"/>
      <c r="D122" s="211" t="s">
        <v>75</v>
      </c>
      <c r="E122" s="223" t="s">
        <v>84</v>
      </c>
      <c r="F122" s="223" t="s">
        <v>88</v>
      </c>
      <c r="G122" s="210"/>
      <c r="H122" s="210"/>
      <c r="I122" s="213"/>
      <c r="J122" s="224">
        <f>BK122</f>
        <v>0</v>
      </c>
      <c r="K122" s="210"/>
      <c r="L122" s="215"/>
      <c r="M122" s="216"/>
      <c r="N122" s="217"/>
      <c r="O122" s="217"/>
      <c r="P122" s="218">
        <f>SUM(P123:P132)</f>
        <v>0</v>
      </c>
      <c r="Q122" s="217"/>
      <c r="R122" s="218">
        <f>SUM(R123:R132)</f>
        <v>24.850999999999999</v>
      </c>
      <c r="S122" s="217"/>
      <c r="T122" s="219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84</v>
      </c>
      <c r="AT122" s="221" t="s">
        <v>75</v>
      </c>
      <c r="AU122" s="221" t="s">
        <v>84</v>
      </c>
      <c r="AY122" s="220" t="s">
        <v>157</v>
      </c>
      <c r="BK122" s="222">
        <f>SUM(BK123:BK132)</f>
        <v>0</v>
      </c>
    </row>
    <row r="123" s="2" customFormat="1" ht="24.15" customHeight="1">
      <c r="A123" s="37"/>
      <c r="B123" s="38"/>
      <c r="C123" s="225" t="s">
        <v>255</v>
      </c>
      <c r="D123" s="225" t="s">
        <v>160</v>
      </c>
      <c r="E123" s="226" t="s">
        <v>461</v>
      </c>
      <c r="F123" s="227" t="s">
        <v>462</v>
      </c>
      <c r="G123" s="228" t="s">
        <v>438</v>
      </c>
      <c r="H123" s="229">
        <v>13.805</v>
      </c>
      <c r="I123" s="230"/>
      <c r="J123" s="231">
        <f>ROUND(I123*H123,2)</f>
        <v>0</v>
      </c>
      <c r="K123" s="227" t="s">
        <v>354</v>
      </c>
      <c r="L123" s="43"/>
      <c r="M123" s="232" t="s">
        <v>1</v>
      </c>
      <c r="N123" s="233" t="s">
        <v>41</v>
      </c>
      <c r="O123" s="90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6" t="s">
        <v>156</v>
      </c>
      <c r="AT123" s="236" t="s">
        <v>160</v>
      </c>
      <c r="AU123" s="236" t="s">
        <v>86</v>
      </c>
      <c r="AY123" s="16" t="s">
        <v>157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6" t="s">
        <v>84</v>
      </c>
      <c r="BK123" s="237">
        <f>ROUND(I123*H123,2)</f>
        <v>0</v>
      </c>
      <c r="BL123" s="16" t="s">
        <v>156</v>
      </c>
      <c r="BM123" s="236" t="s">
        <v>463</v>
      </c>
    </row>
    <row r="124" s="2" customFormat="1">
      <c r="A124" s="37"/>
      <c r="B124" s="38"/>
      <c r="C124" s="39"/>
      <c r="D124" s="238" t="s">
        <v>167</v>
      </c>
      <c r="E124" s="39"/>
      <c r="F124" s="239" t="s">
        <v>464</v>
      </c>
      <c r="G124" s="39"/>
      <c r="H124" s="39"/>
      <c r="I124" s="240"/>
      <c r="J124" s="39"/>
      <c r="K124" s="39"/>
      <c r="L124" s="43"/>
      <c r="M124" s="241"/>
      <c r="N124" s="242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167</v>
      </c>
      <c r="AU124" s="16" t="s">
        <v>86</v>
      </c>
    </row>
    <row r="125" s="2" customFormat="1" ht="24.15" customHeight="1">
      <c r="A125" s="37"/>
      <c r="B125" s="38"/>
      <c r="C125" s="225" t="s">
        <v>274</v>
      </c>
      <c r="D125" s="225" t="s">
        <v>160</v>
      </c>
      <c r="E125" s="226" t="s">
        <v>465</v>
      </c>
      <c r="F125" s="227" t="s">
        <v>466</v>
      </c>
      <c r="G125" s="228" t="s">
        <v>411</v>
      </c>
      <c r="H125" s="229">
        <v>34.475999999999999</v>
      </c>
      <c r="I125" s="230"/>
      <c r="J125" s="231">
        <f>ROUND(I125*H125,2)</f>
        <v>0</v>
      </c>
      <c r="K125" s="227" t="s">
        <v>354</v>
      </c>
      <c r="L125" s="43"/>
      <c r="M125" s="232" t="s">
        <v>1</v>
      </c>
      <c r="N125" s="233" t="s">
        <v>41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156</v>
      </c>
      <c r="AT125" s="236" t="s">
        <v>160</v>
      </c>
      <c r="AU125" s="236" t="s">
        <v>86</v>
      </c>
      <c r="AY125" s="16" t="s">
        <v>157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84</v>
      </c>
      <c r="BK125" s="237">
        <f>ROUND(I125*H125,2)</f>
        <v>0</v>
      </c>
      <c r="BL125" s="16" t="s">
        <v>156</v>
      </c>
      <c r="BM125" s="236" t="s">
        <v>467</v>
      </c>
    </row>
    <row r="126" s="2" customFormat="1">
      <c r="A126" s="37"/>
      <c r="B126" s="38"/>
      <c r="C126" s="39"/>
      <c r="D126" s="238" t="s">
        <v>167</v>
      </c>
      <c r="E126" s="39"/>
      <c r="F126" s="239" t="s">
        <v>468</v>
      </c>
      <c r="G126" s="39"/>
      <c r="H126" s="39"/>
      <c r="I126" s="240"/>
      <c r="J126" s="39"/>
      <c r="K126" s="39"/>
      <c r="L126" s="43"/>
      <c r="M126" s="241"/>
      <c r="N126" s="24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167</v>
      </c>
      <c r="AU126" s="16" t="s">
        <v>86</v>
      </c>
    </row>
    <row r="127" s="2" customFormat="1" ht="16.5" customHeight="1">
      <c r="A127" s="37"/>
      <c r="B127" s="38"/>
      <c r="C127" s="243" t="s">
        <v>259</v>
      </c>
      <c r="D127" s="243" t="s">
        <v>169</v>
      </c>
      <c r="E127" s="244" t="s">
        <v>469</v>
      </c>
      <c r="F127" s="245" t="s">
        <v>470</v>
      </c>
      <c r="G127" s="246" t="s">
        <v>471</v>
      </c>
      <c r="H127" s="247">
        <v>18.643999999999998</v>
      </c>
      <c r="I127" s="248"/>
      <c r="J127" s="249">
        <f>ROUND(I127*H127,2)</f>
        <v>0</v>
      </c>
      <c r="K127" s="245" t="s">
        <v>354</v>
      </c>
      <c r="L127" s="250"/>
      <c r="M127" s="251" t="s">
        <v>1</v>
      </c>
      <c r="N127" s="252" t="s">
        <v>41</v>
      </c>
      <c r="O127" s="90"/>
      <c r="P127" s="234">
        <f>O127*H127</f>
        <v>0</v>
      </c>
      <c r="Q127" s="234">
        <v>1</v>
      </c>
      <c r="R127" s="234">
        <f>Q127*H127</f>
        <v>18.643999999999998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199</v>
      </c>
      <c r="AT127" s="236" t="s">
        <v>169</v>
      </c>
      <c r="AU127" s="236" t="s">
        <v>86</v>
      </c>
      <c r="AY127" s="16" t="s">
        <v>157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84</v>
      </c>
      <c r="BK127" s="237">
        <f>ROUND(I127*H127,2)</f>
        <v>0</v>
      </c>
      <c r="BL127" s="16" t="s">
        <v>156</v>
      </c>
      <c r="BM127" s="236" t="s">
        <v>472</v>
      </c>
    </row>
    <row r="128" s="2" customFormat="1">
      <c r="A128" s="37"/>
      <c r="B128" s="38"/>
      <c r="C128" s="39"/>
      <c r="D128" s="238" t="s">
        <v>167</v>
      </c>
      <c r="E128" s="39"/>
      <c r="F128" s="239" t="s">
        <v>470</v>
      </c>
      <c r="G128" s="39"/>
      <c r="H128" s="39"/>
      <c r="I128" s="240"/>
      <c r="J128" s="39"/>
      <c r="K128" s="39"/>
      <c r="L128" s="43"/>
      <c r="M128" s="241"/>
      <c r="N128" s="24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167</v>
      </c>
      <c r="AU128" s="16" t="s">
        <v>86</v>
      </c>
    </row>
    <row r="129" s="2" customFormat="1" ht="16.5" customHeight="1">
      <c r="A129" s="37"/>
      <c r="B129" s="38"/>
      <c r="C129" s="243" t="s">
        <v>264</v>
      </c>
      <c r="D129" s="243" t="s">
        <v>169</v>
      </c>
      <c r="E129" s="244" t="s">
        <v>473</v>
      </c>
      <c r="F129" s="245" t="s">
        <v>474</v>
      </c>
      <c r="G129" s="246" t="s">
        <v>471</v>
      </c>
      <c r="H129" s="247">
        <v>6.2060000000000004</v>
      </c>
      <c r="I129" s="248"/>
      <c r="J129" s="249">
        <f>ROUND(I129*H129,2)</f>
        <v>0</v>
      </c>
      <c r="K129" s="245" t="s">
        <v>354</v>
      </c>
      <c r="L129" s="250"/>
      <c r="M129" s="251" t="s">
        <v>1</v>
      </c>
      <c r="N129" s="252" t="s">
        <v>41</v>
      </c>
      <c r="O129" s="90"/>
      <c r="P129" s="234">
        <f>O129*H129</f>
        <v>0</v>
      </c>
      <c r="Q129" s="234">
        <v>1</v>
      </c>
      <c r="R129" s="234">
        <f>Q129*H129</f>
        <v>6.2060000000000004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199</v>
      </c>
      <c r="AT129" s="236" t="s">
        <v>169</v>
      </c>
      <c r="AU129" s="236" t="s">
        <v>86</v>
      </c>
      <c r="AY129" s="16" t="s">
        <v>157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84</v>
      </c>
      <c r="BK129" s="237">
        <f>ROUND(I129*H129,2)</f>
        <v>0</v>
      </c>
      <c r="BL129" s="16" t="s">
        <v>156</v>
      </c>
      <c r="BM129" s="236" t="s">
        <v>475</v>
      </c>
    </row>
    <row r="130" s="2" customFormat="1">
      <c r="A130" s="37"/>
      <c r="B130" s="38"/>
      <c r="C130" s="39"/>
      <c r="D130" s="238" t="s">
        <v>167</v>
      </c>
      <c r="E130" s="39"/>
      <c r="F130" s="239" t="s">
        <v>474</v>
      </c>
      <c r="G130" s="39"/>
      <c r="H130" s="39"/>
      <c r="I130" s="240"/>
      <c r="J130" s="39"/>
      <c r="K130" s="39"/>
      <c r="L130" s="43"/>
      <c r="M130" s="241"/>
      <c r="N130" s="24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167</v>
      </c>
      <c r="AU130" s="16" t="s">
        <v>86</v>
      </c>
    </row>
    <row r="131" s="2" customFormat="1" ht="16.5" customHeight="1">
      <c r="A131" s="37"/>
      <c r="B131" s="38"/>
      <c r="C131" s="243" t="s">
        <v>269</v>
      </c>
      <c r="D131" s="243" t="s">
        <v>169</v>
      </c>
      <c r="E131" s="244" t="s">
        <v>476</v>
      </c>
      <c r="F131" s="245" t="s">
        <v>477</v>
      </c>
      <c r="G131" s="246" t="s">
        <v>478</v>
      </c>
      <c r="H131" s="247">
        <v>1</v>
      </c>
      <c r="I131" s="248"/>
      <c r="J131" s="249">
        <f>ROUND(I131*H131,2)</f>
        <v>0</v>
      </c>
      <c r="K131" s="245" t="s">
        <v>354</v>
      </c>
      <c r="L131" s="250"/>
      <c r="M131" s="251" t="s">
        <v>1</v>
      </c>
      <c r="N131" s="252" t="s">
        <v>41</v>
      </c>
      <c r="O131" s="90"/>
      <c r="P131" s="234">
        <f>O131*H131</f>
        <v>0</v>
      </c>
      <c r="Q131" s="234">
        <v>0.001</v>
      </c>
      <c r="R131" s="234">
        <f>Q131*H131</f>
        <v>0.001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199</v>
      </c>
      <c r="AT131" s="236" t="s">
        <v>169</v>
      </c>
      <c r="AU131" s="236" t="s">
        <v>86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156</v>
      </c>
      <c r="BM131" s="236" t="s">
        <v>479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477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86</v>
      </c>
    </row>
    <row r="133" s="12" customFormat="1" ht="22.8" customHeight="1">
      <c r="A133" s="12"/>
      <c r="B133" s="209"/>
      <c r="C133" s="210"/>
      <c r="D133" s="211" t="s">
        <v>75</v>
      </c>
      <c r="E133" s="223" t="s">
        <v>203</v>
      </c>
      <c r="F133" s="223" t="s">
        <v>480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SUM(P134:P161)</f>
        <v>0</v>
      </c>
      <c r="Q133" s="217"/>
      <c r="R133" s="218">
        <f>SUM(R134:R161)</f>
        <v>0</v>
      </c>
      <c r="S133" s="217"/>
      <c r="T133" s="219">
        <f>SUM(T134:T161)</f>
        <v>79.742493999999994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84</v>
      </c>
      <c r="AT133" s="221" t="s">
        <v>75</v>
      </c>
      <c r="AU133" s="221" t="s">
        <v>84</v>
      </c>
      <c r="AY133" s="220" t="s">
        <v>157</v>
      </c>
      <c r="BK133" s="222">
        <f>SUM(BK134:BK161)</f>
        <v>0</v>
      </c>
    </row>
    <row r="134" s="2" customFormat="1" ht="16.5" customHeight="1">
      <c r="A134" s="37"/>
      <c r="B134" s="38"/>
      <c r="C134" s="225" t="s">
        <v>203</v>
      </c>
      <c r="D134" s="225" t="s">
        <v>160</v>
      </c>
      <c r="E134" s="226" t="s">
        <v>481</v>
      </c>
      <c r="F134" s="227" t="s">
        <v>482</v>
      </c>
      <c r="G134" s="228" t="s">
        <v>438</v>
      </c>
      <c r="H134" s="229">
        <v>10.358000000000001</v>
      </c>
      <c r="I134" s="230"/>
      <c r="J134" s="231">
        <f>ROUND(I134*H134,2)</f>
        <v>0</v>
      </c>
      <c r="K134" s="227" t="s">
        <v>354</v>
      </c>
      <c r="L134" s="43"/>
      <c r="M134" s="232" t="s">
        <v>1</v>
      </c>
      <c r="N134" s="233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2</v>
      </c>
      <c r="T134" s="235">
        <f>S134*H134</f>
        <v>20.716000000000001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156</v>
      </c>
      <c r="AT134" s="236" t="s">
        <v>160</v>
      </c>
      <c r="AU134" s="236" t="s">
        <v>86</v>
      </c>
      <c r="AY134" s="16" t="s">
        <v>157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84</v>
      </c>
      <c r="BK134" s="237">
        <f>ROUND(I134*H134,2)</f>
        <v>0</v>
      </c>
      <c r="BL134" s="16" t="s">
        <v>156</v>
      </c>
      <c r="BM134" s="236" t="s">
        <v>483</v>
      </c>
    </row>
    <row r="135" s="2" customFormat="1">
      <c r="A135" s="37"/>
      <c r="B135" s="38"/>
      <c r="C135" s="39"/>
      <c r="D135" s="238" t="s">
        <v>167</v>
      </c>
      <c r="E135" s="39"/>
      <c r="F135" s="239" t="s">
        <v>484</v>
      </c>
      <c r="G135" s="39"/>
      <c r="H135" s="39"/>
      <c r="I135" s="240"/>
      <c r="J135" s="39"/>
      <c r="K135" s="39"/>
      <c r="L135" s="43"/>
      <c r="M135" s="241"/>
      <c r="N135" s="242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167</v>
      </c>
      <c r="AU135" s="16" t="s">
        <v>86</v>
      </c>
    </row>
    <row r="136" s="2" customFormat="1" ht="16.5" customHeight="1">
      <c r="A136" s="37"/>
      <c r="B136" s="38"/>
      <c r="C136" s="225" t="s">
        <v>217</v>
      </c>
      <c r="D136" s="225" t="s">
        <v>160</v>
      </c>
      <c r="E136" s="226" t="s">
        <v>481</v>
      </c>
      <c r="F136" s="227" t="s">
        <v>482</v>
      </c>
      <c r="G136" s="228" t="s">
        <v>438</v>
      </c>
      <c r="H136" s="229">
        <v>3.448</v>
      </c>
      <c r="I136" s="230"/>
      <c r="J136" s="231">
        <f>ROUND(I136*H136,2)</f>
        <v>0</v>
      </c>
      <c r="K136" s="227" t="s">
        <v>354</v>
      </c>
      <c r="L136" s="43"/>
      <c r="M136" s="232" t="s">
        <v>1</v>
      </c>
      <c r="N136" s="233" t="s">
        <v>41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2</v>
      </c>
      <c r="T136" s="235">
        <f>S136*H136</f>
        <v>6.8959999999999999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156</v>
      </c>
      <c r="AT136" s="236" t="s">
        <v>160</v>
      </c>
      <c r="AU136" s="236" t="s">
        <v>86</v>
      </c>
      <c r="AY136" s="16" t="s">
        <v>157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84</v>
      </c>
      <c r="BK136" s="237">
        <f>ROUND(I136*H136,2)</f>
        <v>0</v>
      </c>
      <c r="BL136" s="16" t="s">
        <v>156</v>
      </c>
      <c r="BM136" s="236" t="s">
        <v>485</v>
      </c>
    </row>
    <row r="137" s="2" customFormat="1">
      <c r="A137" s="37"/>
      <c r="B137" s="38"/>
      <c r="C137" s="39"/>
      <c r="D137" s="238" t="s">
        <v>167</v>
      </c>
      <c r="E137" s="39"/>
      <c r="F137" s="239" t="s">
        <v>484</v>
      </c>
      <c r="G137" s="39"/>
      <c r="H137" s="39"/>
      <c r="I137" s="240"/>
      <c r="J137" s="39"/>
      <c r="K137" s="39"/>
      <c r="L137" s="43"/>
      <c r="M137" s="241"/>
      <c r="N137" s="242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167</v>
      </c>
      <c r="AU137" s="16" t="s">
        <v>86</v>
      </c>
    </row>
    <row r="138" s="2" customFormat="1" ht="24.15" customHeight="1">
      <c r="A138" s="37"/>
      <c r="B138" s="38"/>
      <c r="C138" s="225" t="s">
        <v>184</v>
      </c>
      <c r="D138" s="225" t="s">
        <v>160</v>
      </c>
      <c r="E138" s="226" t="s">
        <v>486</v>
      </c>
      <c r="F138" s="227" t="s">
        <v>487</v>
      </c>
      <c r="G138" s="228" t="s">
        <v>438</v>
      </c>
      <c r="H138" s="229">
        <v>6.1900000000000004</v>
      </c>
      <c r="I138" s="230"/>
      <c r="J138" s="231">
        <f>ROUND(I138*H138,2)</f>
        <v>0</v>
      </c>
      <c r="K138" s="227" t="s">
        <v>354</v>
      </c>
      <c r="L138" s="43"/>
      <c r="M138" s="232" t="s">
        <v>1</v>
      </c>
      <c r="N138" s="233" t="s">
        <v>41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1.8</v>
      </c>
      <c r="T138" s="235">
        <f>S138*H138</f>
        <v>11.142000000000001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156</v>
      </c>
      <c r="AT138" s="236" t="s">
        <v>160</v>
      </c>
      <c r="AU138" s="236" t="s">
        <v>86</v>
      </c>
      <c r="AY138" s="16" t="s">
        <v>157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84</v>
      </c>
      <c r="BK138" s="237">
        <f>ROUND(I138*H138,2)</f>
        <v>0</v>
      </c>
      <c r="BL138" s="16" t="s">
        <v>156</v>
      </c>
      <c r="BM138" s="236" t="s">
        <v>488</v>
      </c>
    </row>
    <row r="139" s="2" customFormat="1">
      <c r="A139" s="37"/>
      <c r="B139" s="38"/>
      <c r="C139" s="39"/>
      <c r="D139" s="238" t="s">
        <v>167</v>
      </c>
      <c r="E139" s="39"/>
      <c r="F139" s="239" t="s">
        <v>489</v>
      </c>
      <c r="G139" s="39"/>
      <c r="H139" s="39"/>
      <c r="I139" s="240"/>
      <c r="J139" s="39"/>
      <c r="K139" s="39"/>
      <c r="L139" s="43"/>
      <c r="M139" s="241"/>
      <c r="N139" s="242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167</v>
      </c>
      <c r="AU139" s="16" t="s">
        <v>86</v>
      </c>
    </row>
    <row r="140" s="2" customFormat="1" ht="16.5" customHeight="1">
      <c r="A140" s="37"/>
      <c r="B140" s="38"/>
      <c r="C140" s="225" t="s">
        <v>156</v>
      </c>
      <c r="D140" s="225" t="s">
        <v>160</v>
      </c>
      <c r="E140" s="226" t="s">
        <v>490</v>
      </c>
      <c r="F140" s="227" t="s">
        <v>491</v>
      </c>
      <c r="G140" s="228" t="s">
        <v>438</v>
      </c>
      <c r="H140" s="229">
        <v>7.125</v>
      </c>
      <c r="I140" s="230"/>
      <c r="J140" s="231">
        <f>ROUND(I140*H140,2)</f>
        <v>0</v>
      </c>
      <c r="K140" s="227" t="s">
        <v>354</v>
      </c>
      <c r="L140" s="43"/>
      <c r="M140" s="232" t="s">
        <v>1</v>
      </c>
      <c r="N140" s="233" t="s">
        <v>41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2.3999999999999999</v>
      </c>
      <c r="T140" s="235">
        <f>S140*H140</f>
        <v>17.099999999999998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156</v>
      </c>
      <c r="AT140" s="236" t="s">
        <v>160</v>
      </c>
      <c r="AU140" s="236" t="s">
        <v>86</v>
      </c>
      <c r="AY140" s="16" t="s">
        <v>157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84</v>
      </c>
      <c r="BK140" s="237">
        <f>ROUND(I140*H140,2)</f>
        <v>0</v>
      </c>
      <c r="BL140" s="16" t="s">
        <v>156</v>
      </c>
      <c r="BM140" s="236" t="s">
        <v>492</v>
      </c>
    </row>
    <row r="141" s="2" customFormat="1">
      <c r="A141" s="37"/>
      <c r="B141" s="38"/>
      <c r="C141" s="39"/>
      <c r="D141" s="238" t="s">
        <v>167</v>
      </c>
      <c r="E141" s="39"/>
      <c r="F141" s="239" t="s">
        <v>493</v>
      </c>
      <c r="G141" s="39"/>
      <c r="H141" s="39"/>
      <c r="I141" s="240"/>
      <c r="J141" s="39"/>
      <c r="K141" s="39"/>
      <c r="L141" s="43"/>
      <c r="M141" s="241"/>
      <c r="N141" s="24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167</v>
      </c>
      <c r="AU141" s="16" t="s">
        <v>86</v>
      </c>
    </row>
    <row r="142" s="2" customFormat="1" ht="21.75" customHeight="1">
      <c r="A142" s="37"/>
      <c r="B142" s="38"/>
      <c r="C142" s="225" t="s">
        <v>173</v>
      </c>
      <c r="D142" s="225" t="s">
        <v>160</v>
      </c>
      <c r="E142" s="226" t="s">
        <v>494</v>
      </c>
      <c r="F142" s="227" t="s">
        <v>495</v>
      </c>
      <c r="G142" s="228" t="s">
        <v>438</v>
      </c>
      <c r="H142" s="229">
        <v>3.843</v>
      </c>
      <c r="I142" s="230"/>
      <c r="J142" s="231">
        <f>ROUND(I142*H142,2)</f>
        <v>0</v>
      </c>
      <c r="K142" s="227" t="s">
        <v>354</v>
      </c>
      <c r="L142" s="43"/>
      <c r="M142" s="232" t="s">
        <v>1</v>
      </c>
      <c r="N142" s="233" t="s">
        <v>41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2.1000000000000001</v>
      </c>
      <c r="T142" s="235">
        <f>S142*H142</f>
        <v>8.0702999999999996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156</v>
      </c>
      <c r="AT142" s="236" t="s">
        <v>160</v>
      </c>
      <c r="AU142" s="236" t="s">
        <v>86</v>
      </c>
      <c r="AY142" s="16" t="s">
        <v>157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84</v>
      </c>
      <c r="BK142" s="237">
        <f>ROUND(I142*H142,2)</f>
        <v>0</v>
      </c>
      <c r="BL142" s="16" t="s">
        <v>156</v>
      </c>
      <c r="BM142" s="236" t="s">
        <v>496</v>
      </c>
    </row>
    <row r="143" s="2" customFormat="1">
      <c r="A143" s="37"/>
      <c r="B143" s="38"/>
      <c r="C143" s="39"/>
      <c r="D143" s="238" t="s">
        <v>167</v>
      </c>
      <c r="E143" s="39"/>
      <c r="F143" s="239" t="s">
        <v>497</v>
      </c>
      <c r="G143" s="39"/>
      <c r="H143" s="39"/>
      <c r="I143" s="240"/>
      <c r="J143" s="39"/>
      <c r="K143" s="39"/>
      <c r="L143" s="43"/>
      <c r="M143" s="241"/>
      <c r="N143" s="242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167</v>
      </c>
      <c r="AU143" s="16" t="s">
        <v>86</v>
      </c>
    </row>
    <row r="144" s="2" customFormat="1" ht="37.8" customHeight="1">
      <c r="A144" s="37"/>
      <c r="B144" s="38"/>
      <c r="C144" s="225" t="s">
        <v>221</v>
      </c>
      <c r="D144" s="225" t="s">
        <v>160</v>
      </c>
      <c r="E144" s="226" t="s">
        <v>498</v>
      </c>
      <c r="F144" s="227" t="s">
        <v>499</v>
      </c>
      <c r="G144" s="228" t="s">
        <v>438</v>
      </c>
      <c r="H144" s="229">
        <v>0.107</v>
      </c>
      <c r="I144" s="230"/>
      <c r="J144" s="231">
        <f>ROUND(I144*H144,2)</f>
        <v>0</v>
      </c>
      <c r="K144" s="227" t="s">
        <v>354</v>
      </c>
      <c r="L144" s="43"/>
      <c r="M144" s="232" t="s">
        <v>1</v>
      </c>
      <c r="N144" s="233" t="s">
        <v>41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2.2000000000000002</v>
      </c>
      <c r="T144" s="235">
        <f>S144*H144</f>
        <v>0.23540000000000003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156</v>
      </c>
      <c r="AT144" s="236" t="s">
        <v>160</v>
      </c>
      <c r="AU144" s="236" t="s">
        <v>86</v>
      </c>
      <c r="AY144" s="16" t="s">
        <v>157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84</v>
      </c>
      <c r="BK144" s="237">
        <f>ROUND(I144*H144,2)</f>
        <v>0</v>
      </c>
      <c r="BL144" s="16" t="s">
        <v>156</v>
      </c>
      <c r="BM144" s="236" t="s">
        <v>500</v>
      </c>
    </row>
    <row r="145" s="2" customFormat="1">
      <c r="A145" s="37"/>
      <c r="B145" s="38"/>
      <c r="C145" s="39"/>
      <c r="D145" s="238" t="s">
        <v>167</v>
      </c>
      <c r="E145" s="39"/>
      <c r="F145" s="239" t="s">
        <v>501</v>
      </c>
      <c r="G145" s="39"/>
      <c r="H145" s="39"/>
      <c r="I145" s="240"/>
      <c r="J145" s="39"/>
      <c r="K145" s="39"/>
      <c r="L145" s="43"/>
      <c r="M145" s="241"/>
      <c r="N145" s="242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167</v>
      </c>
      <c r="AU145" s="16" t="s">
        <v>86</v>
      </c>
    </row>
    <row r="146" s="2" customFormat="1" ht="33" customHeight="1">
      <c r="A146" s="37"/>
      <c r="B146" s="38"/>
      <c r="C146" s="225" t="s">
        <v>189</v>
      </c>
      <c r="D146" s="225" t="s">
        <v>160</v>
      </c>
      <c r="E146" s="226" t="s">
        <v>502</v>
      </c>
      <c r="F146" s="227" t="s">
        <v>503</v>
      </c>
      <c r="G146" s="228" t="s">
        <v>438</v>
      </c>
      <c r="H146" s="229">
        <v>1.724</v>
      </c>
      <c r="I146" s="230"/>
      <c r="J146" s="231">
        <f>ROUND(I146*H146,2)</f>
        <v>0</v>
      </c>
      <c r="K146" s="227" t="s">
        <v>354</v>
      </c>
      <c r="L146" s="43"/>
      <c r="M146" s="232" t="s">
        <v>1</v>
      </c>
      <c r="N146" s="233" t="s">
        <v>41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2.2000000000000002</v>
      </c>
      <c r="T146" s="235">
        <f>S146*H146</f>
        <v>3.7928000000000002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156</v>
      </c>
      <c r="AT146" s="236" t="s">
        <v>160</v>
      </c>
      <c r="AU146" s="236" t="s">
        <v>86</v>
      </c>
      <c r="AY146" s="16" t="s">
        <v>157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84</v>
      </c>
      <c r="BK146" s="237">
        <f>ROUND(I146*H146,2)</f>
        <v>0</v>
      </c>
      <c r="BL146" s="16" t="s">
        <v>156</v>
      </c>
      <c r="BM146" s="236" t="s">
        <v>504</v>
      </c>
    </row>
    <row r="147" s="2" customFormat="1">
      <c r="A147" s="37"/>
      <c r="B147" s="38"/>
      <c r="C147" s="39"/>
      <c r="D147" s="238" t="s">
        <v>167</v>
      </c>
      <c r="E147" s="39"/>
      <c r="F147" s="239" t="s">
        <v>505</v>
      </c>
      <c r="G147" s="39"/>
      <c r="H147" s="39"/>
      <c r="I147" s="240"/>
      <c r="J147" s="39"/>
      <c r="K147" s="39"/>
      <c r="L147" s="43"/>
      <c r="M147" s="241"/>
      <c r="N147" s="242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167</v>
      </c>
      <c r="AU147" s="16" t="s">
        <v>86</v>
      </c>
    </row>
    <row r="148" s="2" customFormat="1" ht="24.15" customHeight="1">
      <c r="A148" s="37"/>
      <c r="B148" s="38"/>
      <c r="C148" s="225" t="s">
        <v>86</v>
      </c>
      <c r="D148" s="225" t="s">
        <v>160</v>
      </c>
      <c r="E148" s="226" t="s">
        <v>506</v>
      </c>
      <c r="F148" s="227" t="s">
        <v>507</v>
      </c>
      <c r="G148" s="228" t="s">
        <v>411</v>
      </c>
      <c r="H148" s="229">
        <v>38.426000000000002</v>
      </c>
      <c r="I148" s="230"/>
      <c r="J148" s="231">
        <f>ROUND(I148*H148,2)</f>
        <v>0</v>
      </c>
      <c r="K148" s="227" t="s">
        <v>354</v>
      </c>
      <c r="L148" s="43"/>
      <c r="M148" s="232" t="s">
        <v>1</v>
      </c>
      <c r="N148" s="233" t="s">
        <v>41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0.089999999999999997</v>
      </c>
      <c r="T148" s="235">
        <f>S148*H148</f>
        <v>3.4583400000000002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156</v>
      </c>
      <c r="AT148" s="236" t="s">
        <v>160</v>
      </c>
      <c r="AU148" s="236" t="s">
        <v>86</v>
      </c>
      <c r="AY148" s="16" t="s">
        <v>157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84</v>
      </c>
      <c r="BK148" s="237">
        <f>ROUND(I148*H148,2)</f>
        <v>0</v>
      </c>
      <c r="BL148" s="16" t="s">
        <v>156</v>
      </c>
      <c r="BM148" s="236" t="s">
        <v>508</v>
      </c>
    </row>
    <row r="149" s="2" customFormat="1">
      <c r="A149" s="37"/>
      <c r="B149" s="38"/>
      <c r="C149" s="39"/>
      <c r="D149" s="238" t="s">
        <v>167</v>
      </c>
      <c r="E149" s="39"/>
      <c r="F149" s="239" t="s">
        <v>509</v>
      </c>
      <c r="G149" s="39"/>
      <c r="H149" s="39"/>
      <c r="I149" s="240"/>
      <c r="J149" s="39"/>
      <c r="K149" s="39"/>
      <c r="L149" s="43"/>
      <c r="M149" s="241"/>
      <c r="N149" s="24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167</v>
      </c>
      <c r="AU149" s="16" t="s">
        <v>86</v>
      </c>
    </row>
    <row r="150" s="2" customFormat="1" ht="33" customHeight="1">
      <c r="A150" s="37"/>
      <c r="B150" s="38"/>
      <c r="C150" s="225" t="s">
        <v>208</v>
      </c>
      <c r="D150" s="225" t="s">
        <v>160</v>
      </c>
      <c r="E150" s="226" t="s">
        <v>510</v>
      </c>
      <c r="F150" s="227" t="s">
        <v>511</v>
      </c>
      <c r="G150" s="228" t="s">
        <v>411</v>
      </c>
      <c r="H150" s="229">
        <v>11.98</v>
      </c>
      <c r="I150" s="230"/>
      <c r="J150" s="231">
        <f>ROUND(I150*H150,2)</f>
        <v>0</v>
      </c>
      <c r="K150" s="227" t="s">
        <v>354</v>
      </c>
      <c r="L150" s="43"/>
      <c r="M150" s="232" t="s">
        <v>1</v>
      </c>
      <c r="N150" s="233" t="s">
        <v>41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0.058999999999999997</v>
      </c>
      <c r="T150" s="235">
        <f>S150*H150</f>
        <v>0.70682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156</v>
      </c>
      <c r="AT150" s="236" t="s">
        <v>160</v>
      </c>
      <c r="AU150" s="236" t="s">
        <v>86</v>
      </c>
      <c r="AY150" s="16" t="s">
        <v>157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84</v>
      </c>
      <c r="BK150" s="237">
        <f>ROUND(I150*H150,2)</f>
        <v>0</v>
      </c>
      <c r="BL150" s="16" t="s">
        <v>156</v>
      </c>
      <c r="BM150" s="236" t="s">
        <v>512</v>
      </c>
    </row>
    <row r="151" s="2" customFormat="1">
      <c r="A151" s="37"/>
      <c r="B151" s="38"/>
      <c r="C151" s="39"/>
      <c r="D151" s="238" t="s">
        <v>167</v>
      </c>
      <c r="E151" s="39"/>
      <c r="F151" s="239" t="s">
        <v>513</v>
      </c>
      <c r="G151" s="39"/>
      <c r="H151" s="39"/>
      <c r="I151" s="240"/>
      <c r="J151" s="39"/>
      <c r="K151" s="39"/>
      <c r="L151" s="43"/>
      <c r="M151" s="241"/>
      <c r="N151" s="242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167</v>
      </c>
      <c r="AU151" s="16" t="s">
        <v>86</v>
      </c>
    </row>
    <row r="152" s="2" customFormat="1" ht="24.15" customHeight="1">
      <c r="A152" s="37"/>
      <c r="B152" s="38"/>
      <c r="C152" s="225" t="s">
        <v>278</v>
      </c>
      <c r="D152" s="225" t="s">
        <v>160</v>
      </c>
      <c r="E152" s="226" t="s">
        <v>514</v>
      </c>
      <c r="F152" s="227" t="s">
        <v>515</v>
      </c>
      <c r="G152" s="228" t="s">
        <v>176</v>
      </c>
      <c r="H152" s="229">
        <v>2</v>
      </c>
      <c r="I152" s="230"/>
      <c r="J152" s="231">
        <f>ROUND(I152*H152,2)</f>
        <v>0</v>
      </c>
      <c r="K152" s="227" t="s">
        <v>354</v>
      </c>
      <c r="L152" s="43"/>
      <c r="M152" s="232" t="s">
        <v>1</v>
      </c>
      <c r="N152" s="233" t="s">
        <v>41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156</v>
      </c>
      <c r="AT152" s="236" t="s">
        <v>160</v>
      </c>
      <c r="AU152" s="236" t="s">
        <v>86</v>
      </c>
      <c r="AY152" s="16" t="s">
        <v>157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84</v>
      </c>
      <c r="BK152" s="237">
        <f>ROUND(I152*H152,2)</f>
        <v>0</v>
      </c>
      <c r="BL152" s="16" t="s">
        <v>156</v>
      </c>
      <c r="BM152" s="236" t="s">
        <v>516</v>
      </c>
    </row>
    <row r="153" s="2" customFormat="1">
      <c r="A153" s="37"/>
      <c r="B153" s="38"/>
      <c r="C153" s="39"/>
      <c r="D153" s="238" t="s">
        <v>167</v>
      </c>
      <c r="E153" s="39"/>
      <c r="F153" s="239" t="s">
        <v>517</v>
      </c>
      <c r="G153" s="39"/>
      <c r="H153" s="39"/>
      <c r="I153" s="240"/>
      <c r="J153" s="39"/>
      <c r="K153" s="39"/>
      <c r="L153" s="43"/>
      <c r="M153" s="241"/>
      <c r="N153" s="242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167</v>
      </c>
      <c r="AU153" s="16" t="s">
        <v>86</v>
      </c>
    </row>
    <row r="154" s="2" customFormat="1" ht="21.75" customHeight="1">
      <c r="A154" s="37"/>
      <c r="B154" s="38"/>
      <c r="C154" s="225" t="s">
        <v>212</v>
      </c>
      <c r="D154" s="225" t="s">
        <v>160</v>
      </c>
      <c r="E154" s="226" t="s">
        <v>518</v>
      </c>
      <c r="F154" s="227" t="s">
        <v>519</v>
      </c>
      <c r="G154" s="228" t="s">
        <v>411</v>
      </c>
      <c r="H154" s="229">
        <v>11.513999999999999</v>
      </c>
      <c r="I154" s="230"/>
      <c r="J154" s="231">
        <f>ROUND(I154*H154,2)</f>
        <v>0</v>
      </c>
      <c r="K154" s="227" t="s">
        <v>354</v>
      </c>
      <c r="L154" s="43"/>
      <c r="M154" s="232" t="s">
        <v>1</v>
      </c>
      <c r="N154" s="233" t="s">
        <v>41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0.063</v>
      </c>
      <c r="T154" s="235">
        <f>S154*H154</f>
        <v>0.72538199999999997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156</v>
      </c>
      <c r="AT154" s="236" t="s">
        <v>160</v>
      </c>
      <c r="AU154" s="236" t="s">
        <v>86</v>
      </c>
      <c r="AY154" s="16" t="s">
        <v>157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84</v>
      </c>
      <c r="BK154" s="237">
        <f>ROUND(I154*H154,2)</f>
        <v>0</v>
      </c>
      <c r="BL154" s="16" t="s">
        <v>156</v>
      </c>
      <c r="BM154" s="236" t="s">
        <v>520</v>
      </c>
    </row>
    <row r="155" s="2" customFormat="1">
      <c r="A155" s="37"/>
      <c r="B155" s="38"/>
      <c r="C155" s="39"/>
      <c r="D155" s="238" t="s">
        <v>167</v>
      </c>
      <c r="E155" s="39"/>
      <c r="F155" s="239" t="s">
        <v>521</v>
      </c>
      <c r="G155" s="39"/>
      <c r="H155" s="39"/>
      <c r="I155" s="240"/>
      <c r="J155" s="39"/>
      <c r="K155" s="39"/>
      <c r="L155" s="43"/>
      <c r="M155" s="241"/>
      <c r="N155" s="242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167</v>
      </c>
      <c r="AU155" s="16" t="s">
        <v>86</v>
      </c>
    </row>
    <row r="156" s="2" customFormat="1" ht="16.5" customHeight="1">
      <c r="A156" s="37"/>
      <c r="B156" s="38"/>
      <c r="C156" s="225" t="s">
        <v>283</v>
      </c>
      <c r="D156" s="225" t="s">
        <v>160</v>
      </c>
      <c r="E156" s="226" t="s">
        <v>522</v>
      </c>
      <c r="F156" s="227" t="s">
        <v>523</v>
      </c>
      <c r="G156" s="228" t="s">
        <v>163</v>
      </c>
      <c r="H156" s="229">
        <v>42.637999999999998</v>
      </c>
      <c r="I156" s="230"/>
      <c r="J156" s="231">
        <f>ROUND(I156*H156,2)</f>
        <v>0</v>
      </c>
      <c r="K156" s="227" t="s">
        <v>354</v>
      </c>
      <c r="L156" s="43"/>
      <c r="M156" s="232" t="s">
        <v>1</v>
      </c>
      <c r="N156" s="233" t="s">
        <v>41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0.036999999999999998</v>
      </c>
      <c r="T156" s="235">
        <f>S156*H156</f>
        <v>1.5776059999999998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156</v>
      </c>
      <c r="AT156" s="236" t="s">
        <v>160</v>
      </c>
      <c r="AU156" s="236" t="s">
        <v>86</v>
      </c>
      <c r="AY156" s="16" t="s">
        <v>157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84</v>
      </c>
      <c r="BK156" s="237">
        <f>ROUND(I156*H156,2)</f>
        <v>0</v>
      </c>
      <c r="BL156" s="16" t="s">
        <v>156</v>
      </c>
      <c r="BM156" s="236" t="s">
        <v>524</v>
      </c>
    </row>
    <row r="157" s="2" customFormat="1">
      <c r="A157" s="37"/>
      <c r="B157" s="38"/>
      <c r="C157" s="39"/>
      <c r="D157" s="238" t="s">
        <v>167</v>
      </c>
      <c r="E157" s="39"/>
      <c r="F157" s="239" t="s">
        <v>525</v>
      </c>
      <c r="G157" s="39"/>
      <c r="H157" s="39"/>
      <c r="I157" s="240"/>
      <c r="J157" s="39"/>
      <c r="K157" s="39"/>
      <c r="L157" s="43"/>
      <c r="M157" s="241"/>
      <c r="N157" s="242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167</v>
      </c>
      <c r="AU157" s="16" t="s">
        <v>86</v>
      </c>
    </row>
    <row r="158" s="2" customFormat="1" ht="21.75" customHeight="1">
      <c r="A158" s="37"/>
      <c r="B158" s="38"/>
      <c r="C158" s="225" t="s">
        <v>84</v>
      </c>
      <c r="D158" s="225" t="s">
        <v>160</v>
      </c>
      <c r="E158" s="226" t="s">
        <v>526</v>
      </c>
      <c r="F158" s="227" t="s">
        <v>527</v>
      </c>
      <c r="G158" s="228" t="s">
        <v>411</v>
      </c>
      <c r="H158" s="229">
        <v>38.426000000000002</v>
      </c>
      <c r="I158" s="230"/>
      <c r="J158" s="231">
        <f>ROUND(I158*H158,2)</f>
        <v>0</v>
      </c>
      <c r="K158" s="227" t="s">
        <v>354</v>
      </c>
      <c r="L158" s="43"/>
      <c r="M158" s="232" t="s">
        <v>1</v>
      </c>
      <c r="N158" s="233" t="s">
        <v>41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0.072999999999999995</v>
      </c>
      <c r="T158" s="235">
        <f>S158*H158</f>
        <v>2.8050980000000001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156</v>
      </c>
      <c r="AT158" s="236" t="s">
        <v>160</v>
      </c>
      <c r="AU158" s="236" t="s">
        <v>86</v>
      </c>
      <c r="AY158" s="16" t="s">
        <v>157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84</v>
      </c>
      <c r="BK158" s="237">
        <f>ROUND(I158*H158,2)</f>
        <v>0</v>
      </c>
      <c r="BL158" s="16" t="s">
        <v>156</v>
      </c>
      <c r="BM158" s="236" t="s">
        <v>528</v>
      </c>
    </row>
    <row r="159" s="2" customFormat="1">
      <c r="A159" s="37"/>
      <c r="B159" s="38"/>
      <c r="C159" s="39"/>
      <c r="D159" s="238" t="s">
        <v>167</v>
      </c>
      <c r="E159" s="39"/>
      <c r="F159" s="239" t="s">
        <v>529</v>
      </c>
      <c r="G159" s="39"/>
      <c r="H159" s="39"/>
      <c r="I159" s="240"/>
      <c r="J159" s="39"/>
      <c r="K159" s="39"/>
      <c r="L159" s="43"/>
      <c r="M159" s="241"/>
      <c r="N159" s="242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167</v>
      </c>
      <c r="AU159" s="16" t="s">
        <v>86</v>
      </c>
    </row>
    <row r="160" s="2" customFormat="1" ht="21.75" customHeight="1">
      <c r="A160" s="37"/>
      <c r="B160" s="38"/>
      <c r="C160" s="225" t="s">
        <v>199</v>
      </c>
      <c r="D160" s="225" t="s">
        <v>160</v>
      </c>
      <c r="E160" s="226" t="s">
        <v>526</v>
      </c>
      <c r="F160" s="227" t="s">
        <v>527</v>
      </c>
      <c r="G160" s="228" t="s">
        <v>411</v>
      </c>
      <c r="H160" s="229">
        <v>34.475999999999999</v>
      </c>
      <c r="I160" s="230"/>
      <c r="J160" s="231">
        <f>ROUND(I160*H160,2)</f>
        <v>0</v>
      </c>
      <c r="K160" s="227" t="s">
        <v>354</v>
      </c>
      <c r="L160" s="43"/>
      <c r="M160" s="232" t="s">
        <v>1</v>
      </c>
      <c r="N160" s="233" t="s">
        <v>41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0.072999999999999995</v>
      </c>
      <c r="T160" s="235">
        <f>S160*H160</f>
        <v>2.5167479999999998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156</v>
      </c>
      <c r="AT160" s="236" t="s">
        <v>160</v>
      </c>
      <c r="AU160" s="236" t="s">
        <v>86</v>
      </c>
      <c r="AY160" s="16" t="s">
        <v>157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84</v>
      </c>
      <c r="BK160" s="237">
        <f>ROUND(I160*H160,2)</f>
        <v>0</v>
      </c>
      <c r="BL160" s="16" t="s">
        <v>156</v>
      </c>
      <c r="BM160" s="236" t="s">
        <v>530</v>
      </c>
    </row>
    <row r="161" s="2" customFormat="1">
      <c r="A161" s="37"/>
      <c r="B161" s="38"/>
      <c r="C161" s="39"/>
      <c r="D161" s="238" t="s">
        <v>167</v>
      </c>
      <c r="E161" s="39"/>
      <c r="F161" s="239" t="s">
        <v>529</v>
      </c>
      <c r="G161" s="39"/>
      <c r="H161" s="39"/>
      <c r="I161" s="240"/>
      <c r="J161" s="39"/>
      <c r="K161" s="39"/>
      <c r="L161" s="43"/>
      <c r="M161" s="241"/>
      <c r="N161" s="242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167</v>
      </c>
      <c r="AU161" s="16" t="s">
        <v>86</v>
      </c>
    </row>
    <row r="162" s="12" customFormat="1" ht="22.8" customHeight="1">
      <c r="A162" s="12"/>
      <c r="B162" s="209"/>
      <c r="C162" s="210"/>
      <c r="D162" s="211" t="s">
        <v>75</v>
      </c>
      <c r="E162" s="223" t="s">
        <v>531</v>
      </c>
      <c r="F162" s="223" t="s">
        <v>532</v>
      </c>
      <c r="G162" s="210"/>
      <c r="H162" s="210"/>
      <c r="I162" s="213"/>
      <c r="J162" s="224">
        <f>BK162</f>
        <v>0</v>
      </c>
      <c r="K162" s="210"/>
      <c r="L162" s="215"/>
      <c r="M162" s="216"/>
      <c r="N162" s="217"/>
      <c r="O162" s="217"/>
      <c r="P162" s="218">
        <f>SUM(P163:P178)</f>
        <v>0</v>
      </c>
      <c r="Q162" s="217"/>
      <c r="R162" s="218">
        <f>SUM(R163:R178)</f>
        <v>0</v>
      </c>
      <c r="S162" s="217"/>
      <c r="T162" s="219">
        <f>SUM(T163:T178)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0" t="s">
        <v>84</v>
      </c>
      <c r="AT162" s="221" t="s">
        <v>75</v>
      </c>
      <c r="AU162" s="221" t="s">
        <v>84</v>
      </c>
      <c r="AY162" s="220" t="s">
        <v>157</v>
      </c>
      <c r="BK162" s="222">
        <f>SUM(BK163:BK178)</f>
        <v>0</v>
      </c>
    </row>
    <row r="163" s="2" customFormat="1" ht="24.15" customHeight="1">
      <c r="A163" s="37"/>
      <c r="B163" s="38"/>
      <c r="C163" s="225" t="s">
        <v>225</v>
      </c>
      <c r="D163" s="225" t="s">
        <v>160</v>
      </c>
      <c r="E163" s="226" t="s">
        <v>533</v>
      </c>
      <c r="F163" s="227" t="s">
        <v>534</v>
      </c>
      <c r="G163" s="228" t="s">
        <v>471</v>
      </c>
      <c r="H163" s="229">
        <v>81.900999999999996</v>
      </c>
      <c r="I163" s="230"/>
      <c r="J163" s="231">
        <f>ROUND(I163*H163,2)</f>
        <v>0</v>
      </c>
      <c r="K163" s="227" t="s">
        <v>354</v>
      </c>
      <c r="L163" s="43"/>
      <c r="M163" s="232" t="s">
        <v>1</v>
      </c>
      <c r="N163" s="233" t="s">
        <v>41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156</v>
      </c>
      <c r="AT163" s="236" t="s">
        <v>160</v>
      </c>
      <c r="AU163" s="236" t="s">
        <v>86</v>
      </c>
      <c r="AY163" s="16" t="s">
        <v>157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84</v>
      </c>
      <c r="BK163" s="237">
        <f>ROUND(I163*H163,2)</f>
        <v>0</v>
      </c>
      <c r="BL163" s="16" t="s">
        <v>156</v>
      </c>
      <c r="BM163" s="236" t="s">
        <v>535</v>
      </c>
    </row>
    <row r="164" s="2" customFormat="1">
      <c r="A164" s="37"/>
      <c r="B164" s="38"/>
      <c r="C164" s="39"/>
      <c r="D164" s="238" t="s">
        <v>167</v>
      </c>
      <c r="E164" s="39"/>
      <c r="F164" s="239" t="s">
        <v>536</v>
      </c>
      <c r="G164" s="39"/>
      <c r="H164" s="39"/>
      <c r="I164" s="240"/>
      <c r="J164" s="39"/>
      <c r="K164" s="39"/>
      <c r="L164" s="43"/>
      <c r="M164" s="241"/>
      <c r="N164" s="242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167</v>
      </c>
      <c r="AU164" s="16" t="s">
        <v>86</v>
      </c>
    </row>
    <row r="165" s="2" customFormat="1" ht="24.15" customHeight="1">
      <c r="A165" s="37"/>
      <c r="B165" s="38"/>
      <c r="C165" s="225" t="s">
        <v>8</v>
      </c>
      <c r="D165" s="225" t="s">
        <v>160</v>
      </c>
      <c r="E165" s="226" t="s">
        <v>537</v>
      </c>
      <c r="F165" s="227" t="s">
        <v>538</v>
      </c>
      <c r="G165" s="228" t="s">
        <v>471</v>
      </c>
      <c r="H165" s="229">
        <v>81.900999999999996</v>
      </c>
      <c r="I165" s="230"/>
      <c r="J165" s="231">
        <f>ROUND(I165*H165,2)</f>
        <v>0</v>
      </c>
      <c r="K165" s="227" t="s">
        <v>354</v>
      </c>
      <c r="L165" s="43"/>
      <c r="M165" s="232" t="s">
        <v>1</v>
      </c>
      <c r="N165" s="233" t="s">
        <v>41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156</v>
      </c>
      <c r="AT165" s="236" t="s">
        <v>160</v>
      </c>
      <c r="AU165" s="236" t="s">
        <v>86</v>
      </c>
      <c r="AY165" s="16" t="s">
        <v>157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84</v>
      </c>
      <c r="BK165" s="237">
        <f>ROUND(I165*H165,2)</f>
        <v>0</v>
      </c>
      <c r="BL165" s="16" t="s">
        <v>156</v>
      </c>
      <c r="BM165" s="236" t="s">
        <v>539</v>
      </c>
    </row>
    <row r="166" s="2" customFormat="1">
      <c r="A166" s="37"/>
      <c r="B166" s="38"/>
      <c r="C166" s="39"/>
      <c r="D166" s="238" t="s">
        <v>167</v>
      </c>
      <c r="E166" s="39"/>
      <c r="F166" s="239" t="s">
        <v>540</v>
      </c>
      <c r="G166" s="39"/>
      <c r="H166" s="39"/>
      <c r="I166" s="240"/>
      <c r="J166" s="39"/>
      <c r="K166" s="39"/>
      <c r="L166" s="43"/>
      <c r="M166" s="241"/>
      <c r="N166" s="242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167</v>
      </c>
      <c r="AU166" s="16" t="s">
        <v>86</v>
      </c>
    </row>
    <row r="167" s="2" customFormat="1" ht="24.15" customHeight="1">
      <c r="A167" s="37"/>
      <c r="B167" s="38"/>
      <c r="C167" s="225" t="s">
        <v>7</v>
      </c>
      <c r="D167" s="225" t="s">
        <v>160</v>
      </c>
      <c r="E167" s="226" t="s">
        <v>541</v>
      </c>
      <c r="F167" s="227" t="s">
        <v>542</v>
      </c>
      <c r="G167" s="228" t="s">
        <v>471</v>
      </c>
      <c r="H167" s="229">
        <v>81.900999999999996</v>
      </c>
      <c r="I167" s="230"/>
      <c r="J167" s="231">
        <f>ROUND(I167*H167,2)</f>
        <v>0</v>
      </c>
      <c r="K167" s="227" t="s">
        <v>354</v>
      </c>
      <c r="L167" s="43"/>
      <c r="M167" s="232" t="s">
        <v>1</v>
      </c>
      <c r="N167" s="233" t="s">
        <v>41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156</v>
      </c>
      <c r="AT167" s="236" t="s">
        <v>160</v>
      </c>
      <c r="AU167" s="236" t="s">
        <v>86</v>
      </c>
      <c r="AY167" s="16" t="s">
        <v>157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84</v>
      </c>
      <c r="BK167" s="237">
        <f>ROUND(I167*H167,2)</f>
        <v>0</v>
      </c>
      <c r="BL167" s="16" t="s">
        <v>156</v>
      </c>
      <c r="BM167" s="236" t="s">
        <v>543</v>
      </c>
    </row>
    <row r="168" s="2" customFormat="1">
      <c r="A168" s="37"/>
      <c r="B168" s="38"/>
      <c r="C168" s="39"/>
      <c r="D168" s="238" t="s">
        <v>167</v>
      </c>
      <c r="E168" s="39"/>
      <c r="F168" s="239" t="s">
        <v>544</v>
      </c>
      <c r="G168" s="39"/>
      <c r="H168" s="39"/>
      <c r="I168" s="240"/>
      <c r="J168" s="39"/>
      <c r="K168" s="39"/>
      <c r="L168" s="43"/>
      <c r="M168" s="241"/>
      <c r="N168" s="242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167</v>
      </c>
      <c r="AU168" s="16" t="s">
        <v>86</v>
      </c>
    </row>
    <row r="169" s="2" customFormat="1" ht="33" customHeight="1">
      <c r="A169" s="37"/>
      <c r="B169" s="38"/>
      <c r="C169" s="225" t="s">
        <v>232</v>
      </c>
      <c r="D169" s="225" t="s">
        <v>160</v>
      </c>
      <c r="E169" s="226" t="s">
        <v>545</v>
      </c>
      <c r="F169" s="227" t="s">
        <v>546</v>
      </c>
      <c r="G169" s="228" t="s">
        <v>471</v>
      </c>
      <c r="H169" s="229">
        <v>41.317999999999998</v>
      </c>
      <c r="I169" s="230"/>
      <c r="J169" s="231">
        <f>ROUND(I169*H169,2)</f>
        <v>0</v>
      </c>
      <c r="K169" s="227" t="s">
        <v>354</v>
      </c>
      <c r="L169" s="43"/>
      <c r="M169" s="232" t="s">
        <v>1</v>
      </c>
      <c r="N169" s="233" t="s">
        <v>41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156</v>
      </c>
      <c r="AT169" s="236" t="s">
        <v>160</v>
      </c>
      <c r="AU169" s="236" t="s">
        <v>86</v>
      </c>
      <c r="AY169" s="16" t="s">
        <v>157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84</v>
      </c>
      <c r="BK169" s="237">
        <f>ROUND(I169*H169,2)</f>
        <v>0</v>
      </c>
      <c r="BL169" s="16" t="s">
        <v>156</v>
      </c>
      <c r="BM169" s="236" t="s">
        <v>547</v>
      </c>
    </row>
    <row r="170" s="2" customFormat="1">
      <c r="A170" s="37"/>
      <c r="B170" s="38"/>
      <c r="C170" s="39"/>
      <c r="D170" s="238" t="s">
        <v>167</v>
      </c>
      <c r="E170" s="39"/>
      <c r="F170" s="239" t="s">
        <v>548</v>
      </c>
      <c r="G170" s="39"/>
      <c r="H170" s="39"/>
      <c r="I170" s="240"/>
      <c r="J170" s="39"/>
      <c r="K170" s="39"/>
      <c r="L170" s="43"/>
      <c r="M170" s="241"/>
      <c r="N170" s="242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167</v>
      </c>
      <c r="AU170" s="16" t="s">
        <v>86</v>
      </c>
    </row>
    <row r="171" s="2" customFormat="1" ht="37.8" customHeight="1">
      <c r="A171" s="37"/>
      <c r="B171" s="38"/>
      <c r="C171" s="225" t="s">
        <v>236</v>
      </c>
      <c r="D171" s="225" t="s">
        <v>160</v>
      </c>
      <c r="E171" s="226" t="s">
        <v>549</v>
      </c>
      <c r="F171" s="227" t="s">
        <v>550</v>
      </c>
      <c r="G171" s="228" t="s">
        <v>471</v>
      </c>
      <c r="H171" s="229">
        <v>28.516999999999999</v>
      </c>
      <c r="I171" s="230"/>
      <c r="J171" s="231">
        <f>ROUND(I171*H171,2)</f>
        <v>0</v>
      </c>
      <c r="K171" s="227" t="s">
        <v>354</v>
      </c>
      <c r="L171" s="43"/>
      <c r="M171" s="232" t="s">
        <v>1</v>
      </c>
      <c r="N171" s="233" t="s">
        <v>41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156</v>
      </c>
      <c r="AT171" s="236" t="s">
        <v>160</v>
      </c>
      <c r="AU171" s="236" t="s">
        <v>86</v>
      </c>
      <c r="AY171" s="16" t="s">
        <v>157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84</v>
      </c>
      <c r="BK171" s="237">
        <f>ROUND(I171*H171,2)</f>
        <v>0</v>
      </c>
      <c r="BL171" s="16" t="s">
        <v>156</v>
      </c>
      <c r="BM171" s="236" t="s">
        <v>551</v>
      </c>
    </row>
    <row r="172" s="2" customFormat="1">
      <c r="A172" s="37"/>
      <c r="B172" s="38"/>
      <c r="C172" s="39"/>
      <c r="D172" s="238" t="s">
        <v>167</v>
      </c>
      <c r="E172" s="39"/>
      <c r="F172" s="239" t="s">
        <v>552</v>
      </c>
      <c r="G172" s="39"/>
      <c r="H172" s="39"/>
      <c r="I172" s="240"/>
      <c r="J172" s="39"/>
      <c r="K172" s="39"/>
      <c r="L172" s="43"/>
      <c r="M172" s="241"/>
      <c r="N172" s="242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167</v>
      </c>
      <c r="AU172" s="16" t="s">
        <v>86</v>
      </c>
    </row>
    <row r="173" s="2" customFormat="1" ht="33" customHeight="1">
      <c r="A173" s="37"/>
      <c r="B173" s="38"/>
      <c r="C173" s="225" t="s">
        <v>240</v>
      </c>
      <c r="D173" s="225" t="s">
        <v>160</v>
      </c>
      <c r="E173" s="226" t="s">
        <v>553</v>
      </c>
      <c r="F173" s="227" t="s">
        <v>554</v>
      </c>
      <c r="G173" s="228" t="s">
        <v>471</v>
      </c>
      <c r="H173" s="229">
        <v>11.141</v>
      </c>
      <c r="I173" s="230"/>
      <c r="J173" s="231">
        <f>ROUND(I173*H173,2)</f>
        <v>0</v>
      </c>
      <c r="K173" s="227" t="s">
        <v>354</v>
      </c>
      <c r="L173" s="43"/>
      <c r="M173" s="232" t="s">
        <v>1</v>
      </c>
      <c r="N173" s="233" t="s">
        <v>41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156</v>
      </c>
      <c r="AT173" s="236" t="s">
        <v>160</v>
      </c>
      <c r="AU173" s="236" t="s">
        <v>86</v>
      </c>
      <c r="AY173" s="16" t="s">
        <v>157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84</v>
      </c>
      <c r="BK173" s="237">
        <f>ROUND(I173*H173,2)</f>
        <v>0</v>
      </c>
      <c r="BL173" s="16" t="s">
        <v>156</v>
      </c>
      <c r="BM173" s="236" t="s">
        <v>555</v>
      </c>
    </row>
    <row r="174" s="2" customFormat="1">
      <c r="A174" s="37"/>
      <c r="B174" s="38"/>
      <c r="C174" s="39"/>
      <c r="D174" s="238" t="s">
        <v>167</v>
      </c>
      <c r="E174" s="39"/>
      <c r="F174" s="239" t="s">
        <v>556</v>
      </c>
      <c r="G174" s="39"/>
      <c r="H174" s="39"/>
      <c r="I174" s="240"/>
      <c r="J174" s="39"/>
      <c r="K174" s="39"/>
      <c r="L174" s="43"/>
      <c r="M174" s="241"/>
      <c r="N174" s="242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167</v>
      </c>
      <c r="AU174" s="16" t="s">
        <v>86</v>
      </c>
    </row>
    <row r="175" s="2" customFormat="1" ht="33" customHeight="1">
      <c r="A175" s="37"/>
      <c r="B175" s="38"/>
      <c r="C175" s="225" t="s">
        <v>248</v>
      </c>
      <c r="D175" s="225" t="s">
        <v>160</v>
      </c>
      <c r="E175" s="226" t="s">
        <v>557</v>
      </c>
      <c r="F175" s="227" t="s">
        <v>558</v>
      </c>
      <c r="G175" s="228" t="s">
        <v>471</v>
      </c>
      <c r="H175" s="229">
        <v>0.92500000000000004</v>
      </c>
      <c r="I175" s="230"/>
      <c r="J175" s="231">
        <f>ROUND(I175*H175,2)</f>
        <v>0</v>
      </c>
      <c r="K175" s="227" t="s">
        <v>354</v>
      </c>
      <c r="L175" s="43"/>
      <c r="M175" s="232" t="s">
        <v>1</v>
      </c>
      <c r="N175" s="233" t="s">
        <v>41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156</v>
      </c>
      <c r="AT175" s="236" t="s">
        <v>160</v>
      </c>
      <c r="AU175" s="236" t="s">
        <v>86</v>
      </c>
      <c r="AY175" s="16" t="s">
        <v>157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84</v>
      </c>
      <c r="BK175" s="237">
        <f>ROUND(I175*H175,2)</f>
        <v>0</v>
      </c>
      <c r="BL175" s="16" t="s">
        <v>156</v>
      </c>
      <c r="BM175" s="236" t="s">
        <v>559</v>
      </c>
    </row>
    <row r="176" s="2" customFormat="1">
      <c r="A176" s="37"/>
      <c r="B176" s="38"/>
      <c r="C176" s="39"/>
      <c r="D176" s="238" t="s">
        <v>167</v>
      </c>
      <c r="E176" s="39"/>
      <c r="F176" s="239" t="s">
        <v>560</v>
      </c>
      <c r="G176" s="39"/>
      <c r="H176" s="39"/>
      <c r="I176" s="240"/>
      <c r="J176" s="39"/>
      <c r="K176" s="39"/>
      <c r="L176" s="43"/>
      <c r="M176" s="241"/>
      <c r="N176" s="242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167</v>
      </c>
      <c r="AU176" s="16" t="s">
        <v>86</v>
      </c>
    </row>
    <row r="177" s="2" customFormat="1" ht="33" customHeight="1">
      <c r="A177" s="37"/>
      <c r="B177" s="38"/>
      <c r="C177" s="225" t="s">
        <v>244</v>
      </c>
      <c r="D177" s="225" t="s">
        <v>160</v>
      </c>
      <c r="E177" s="226" t="s">
        <v>561</v>
      </c>
      <c r="F177" s="227" t="s">
        <v>562</v>
      </c>
      <c r="G177" s="228" t="s">
        <v>471</v>
      </c>
      <c r="H177" s="229">
        <v>0.001</v>
      </c>
      <c r="I177" s="230"/>
      <c r="J177" s="231">
        <f>ROUND(I177*H177,2)</f>
        <v>0</v>
      </c>
      <c r="K177" s="227" t="s">
        <v>354</v>
      </c>
      <c r="L177" s="43"/>
      <c r="M177" s="232" t="s">
        <v>1</v>
      </c>
      <c r="N177" s="233" t="s">
        <v>41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156</v>
      </c>
      <c r="AT177" s="236" t="s">
        <v>160</v>
      </c>
      <c r="AU177" s="236" t="s">
        <v>86</v>
      </c>
      <c r="AY177" s="16" t="s">
        <v>157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84</v>
      </c>
      <c r="BK177" s="237">
        <f>ROUND(I177*H177,2)</f>
        <v>0</v>
      </c>
      <c r="BL177" s="16" t="s">
        <v>156</v>
      </c>
      <c r="BM177" s="236" t="s">
        <v>563</v>
      </c>
    </row>
    <row r="178" s="2" customFormat="1">
      <c r="A178" s="37"/>
      <c r="B178" s="38"/>
      <c r="C178" s="39"/>
      <c r="D178" s="238" t="s">
        <v>167</v>
      </c>
      <c r="E178" s="39"/>
      <c r="F178" s="239" t="s">
        <v>564</v>
      </c>
      <c r="G178" s="39"/>
      <c r="H178" s="39"/>
      <c r="I178" s="240"/>
      <c r="J178" s="39"/>
      <c r="K178" s="39"/>
      <c r="L178" s="43"/>
      <c r="M178" s="253"/>
      <c r="N178" s="254"/>
      <c r="O178" s="255"/>
      <c r="P178" s="255"/>
      <c r="Q178" s="255"/>
      <c r="R178" s="255"/>
      <c r="S178" s="255"/>
      <c r="T178" s="256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167</v>
      </c>
      <c r="AU178" s="16" t="s">
        <v>86</v>
      </c>
    </row>
    <row r="179" s="2" customFormat="1" ht="6.96" customHeight="1">
      <c r="A179" s="37"/>
      <c r="B179" s="65"/>
      <c r="C179" s="66"/>
      <c r="D179" s="66"/>
      <c r="E179" s="66"/>
      <c r="F179" s="66"/>
      <c r="G179" s="66"/>
      <c r="H179" s="66"/>
      <c r="I179" s="66"/>
      <c r="J179" s="66"/>
      <c r="K179" s="66"/>
      <c r="L179" s="43"/>
      <c r="M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</row>
  </sheetData>
  <sheetProtection sheet="1" autoFilter="0" formatColumns="0" formatRows="0" objects="1" scenarios="1" spinCount="100000" saltValue="X2knPVeI+gukvU5zznT10BiNYPe7TmI7T7guf6o1H+Z7EFlQutYhPfLF829HeZ+11ZS8K0yOGJGfCSBnYb17Cw==" hashValue="SLopjDV6OmAWA4OcI6ZWMpczzTJNT+IDKVjjUmpLHLH6QNaoTAQ1Oh6rsnGONSySPX3fYetzuIveZ9B8gyTSaA==" algorithmName="SHA-512" password="CC35"/>
  <autoFilter ref="C119:K17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1" customFormat="1" ht="12" customHeight="1">
      <c r="B8" s="19"/>
      <c r="D8" s="149" t="s">
        <v>129</v>
      </c>
      <c r="L8" s="19"/>
    </row>
    <row r="9" s="2" customFormat="1" ht="16.5" customHeight="1">
      <c r="A9" s="37"/>
      <c r="B9" s="43"/>
      <c r="C9" s="37"/>
      <c r="D9" s="37"/>
      <c r="E9" s="150" t="s">
        <v>565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566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567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568</v>
      </c>
      <c r="G14" s="37"/>
      <c r="H14" s="37"/>
      <c r="I14" s="149" t="s">
        <v>22</v>
      </c>
      <c r="J14" s="152" t="str">
        <f>'Rekapitulace stavby'!AN8</f>
        <v>15. 12. 2022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569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ROUND((SUM(BE127:BE330)),  2)</f>
        <v>0</v>
      </c>
      <c r="G35" s="37"/>
      <c r="H35" s="37"/>
      <c r="I35" s="163">
        <v>0.20999999999999999</v>
      </c>
      <c r="J35" s="162">
        <f>ROUND(((SUM(BE127:BE330))*I35),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ROUND((SUM(BF127:BF330)),  2)</f>
        <v>0</v>
      </c>
      <c r="G36" s="37"/>
      <c r="H36" s="37"/>
      <c r="I36" s="163">
        <v>0.14999999999999999</v>
      </c>
      <c r="J36" s="162">
        <f>ROUND(((SUM(BF127:BF330))*I36),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ROUND((SUM(BG127:BG330)),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ROUND((SUM(BH127:BH330)),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ROUND((SUM(BI127:BI330)),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565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PS01-01 - Zabezpečovací zařízení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dle PS</v>
      </c>
      <c r="G91" s="39"/>
      <c r="H91" s="39"/>
      <c r="I91" s="31" t="s">
        <v>22</v>
      </c>
      <c r="J91" s="78" t="str">
        <f>IF(J14="","",J14)</f>
        <v>15. 12. 2022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 státní organizace</v>
      </c>
      <c r="G93" s="39"/>
      <c r="H93" s="39"/>
      <c r="I93" s="31" t="s">
        <v>30</v>
      </c>
      <c r="J93" s="35" t="str">
        <f>E23</f>
        <v>SB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Šimon Rebenda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134</v>
      </c>
      <c r="D96" s="184"/>
      <c r="E96" s="184"/>
      <c r="F96" s="184"/>
      <c r="G96" s="184"/>
      <c r="H96" s="184"/>
      <c r="I96" s="184"/>
      <c r="J96" s="185" t="s">
        <v>135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136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137</v>
      </c>
    </row>
    <row r="99" s="9" customFormat="1" ht="24.96" customHeight="1">
      <c r="A99" s="9"/>
      <c r="B99" s="187"/>
      <c r="C99" s="188"/>
      <c r="D99" s="189" t="s">
        <v>570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571</v>
      </c>
      <c r="E100" s="190"/>
      <c r="F100" s="190"/>
      <c r="G100" s="190"/>
      <c r="H100" s="190"/>
      <c r="I100" s="190"/>
      <c r="J100" s="191">
        <f>J191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572</v>
      </c>
      <c r="E101" s="190"/>
      <c r="F101" s="190"/>
      <c r="G101" s="190"/>
      <c r="H101" s="190"/>
      <c r="I101" s="190"/>
      <c r="J101" s="191">
        <f>J198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573</v>
      </c>
      <c r="E102" s="190"/>
      <c r="F102" s="190"/>
      <c r="G102" s="190"/>
      <c r="H102" s="190"/>
      <c r="I102" s="190"/>
      <c r="J102" s="191">
        <f>J221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574</v>
      </c>
      <c r="E103" s="190"/>
      <c r="F103" s="190"/>
      <c r="G103" s="190"/>
      <c r="H103" s="190"/>
      <c r="I103" s="190"/>
      <c r="J103" s="191">
        <f>J256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7"/>
      <c r="C104" s="188"/>
      <c r="D104" s="189" t="s">
        <v>575</v>
      </c>
      <c r="E104" s="190"/>
      <c r="F104" s="190"/>
      <c r="G104" s="190"/>
      <c r="H104" s="190"/>
      <c r="I104" s="190"/>
      <c r="J104" s="191">
        <f>J297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7"/>
      <c r="C105" s="188"/>
      <c r="D105" s="189" t="s">
        <v>140</v>
      </c>
      <c r="E105" s="190"/>
      <c r="F105" s="190"/>
      <c r="G105" s="190"/>
      <c r="H105" s="190"/>
      <c r="I105" s="190"/>
      <c r="J105" s="191">
        <f>J314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Oprava PZS na trati Valašské Meziříčí - Kojetín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129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565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566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PS01-01 - Zabezpečovací zařízení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>dle PS</v>
      </c>
      <c r="G121" s="39"/>
      <c r="H121" s="39"/>
      <c r="I121" s="31" t="s">
        <v>22</v>
      </c>
      <c r="J121" s="78" t="str">
        <f>IF(J14="","",J14)</f>
        <v>15. 12. 2022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>Správa železnic, státní organizace</v>
      </c>
      <c r="G123" s="39"/>
      <c r="H123" s="39"/>
      <c r="I123" s="31" t="s">
        <v>30</v>
      </c>
      <c r="J123" s="35" t="str">
        <f>E23</f>
        <v>SB projekt s.r.o.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IF(E20="","",E20)</f>
        <v>Vyplň údaj</v>
      </c>
      <c r="G124" s="39"/>
      <c r="H124" s="39"/>
      <c r="I124" s="31" t="s">
        <v>33</v>
      </c>
      <c r="J124" s="35" t="str">
        <f>E26</f>
        <v>Šimon Rebenda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142</v>
      </c>
      <c r="D126" s="201" t="s">
        <v>61</v>
      </c>
      <c r="E126" s="201" t="s">
        <v>57</v>
      </c>
      <c r="F126" s="201" t="s">
        <v>58</v>
      </c>
      <c r="G126" s="201" t="s">
        <v>143</v>
      </c>
      <c r="H126" s="201" t="s">
        <v>144</v>
      </c>
      <c r="I126" s="201" t="s">
        <v>145</v>
      </c>
      <c r="J126" s="201" t="s">
        <v>135</v>
      </c>
      <c r="K126" s="202" t="s">
        <v>146</v>
      </c>
      <c r="L126" s="203"/>
      <c r="M126" s="99" t="s">
        <v>1</v>
      </c>
      <c r="N126" s="100" t="s">
        <v>40</v>
      </c>
      <c r="O126" s="100" t="s">
        <v>147</v>
      </c>
      <c r="P126" s="100" t="s">
        <v>148</v>
      </c>
      <c r="Q126" s="100" t="s">
        <v>149</v>
      </c>
      <c r="R126" s="100" t="s">
        <v>150</v>
      </c>
      <c r="S126" s="100" t="s">
        <v>151</v>
      </c>
      <c r="T126" s="101" t="s">
        <v>152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153</v>
      </c>
      <c r="D127" s="39"/>
      <c r="E127" s="39"/>
      <c r="F127" s="39"/>
      <c r="G127" s="39"/>
      <c r="H127" s="39"/>
      <c r="I127" s="39"/>
      <c r="J127" s="204">
        <f>BK127</f>
        <v>0</v>
      </c>
      <c r="K127" s="39"/>
      <c r="L127" s="43"/>
      <c r="M127" s="102"/>
      <c r="N127" s="205"/>
      <c r="O127" s="103"/>
      <c r="P127" s="206">
        <f>P128+P191+P198+P221+P256+P297+P314</f>
        <v>0</v>
      </c>
      <c r="Q127" s="103"/>
      <c r="R127" s="206">
        <f>R128+R191+R198+R221+R256+R297+R314</f>
        <v>0</v>
      </c>
      <c r="S127" s="103"/>
      <c r="T127" s="207">
        <f>T128+T191+T198+T221+T256+T297+T314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137</v>
      </c>
      <c r="BK127" s="208">
        <f>BK128+BK191+BK198+BK221+BK256+BK297+BK314</f>
        <v>0</v>
      </c>
    </row>
    <row r="128" s="12" customFormat="1" ht="25.92" customHeight="1">
      <c r="A128" s="12"/>
      <c r="B128" s="209"/>
      <c r="C128" s="210"/>
      <c r="D128" s="211" t="s">
        <v>75</v>
      </c>
      <c r="E128" s="212" t="s">
        <v>406</v>
      </c>
      <c r="F128" s="212" t="s">
        <v>576</v>
      </c>
      <c r="G128" s="210"/>
      <c r="H128" s="210"/>
      <c r="I128" s="213"/>
      <c r="J128" s="214">
        <f>BK128</f>
        <v>0</v>
      </c>
      <c r="K128" s="210"/>
      <c r="L128" s="215"/>
      <c r="M128" s="216"/>
      <c r="N128" s="217"/>
      <c r="O128" s="217"/>
      <c r="P128" s="218">
        <f>SUM(P129:P190)</f>
        <v>0</v>
      </c>
      <c r="Q128" s="217"/>
      <c r="R128" s="218">
        <f>SUM(R129:R190)</f>
        <v>0</v>
      </c>
      <c r="S128" s="217"/>
      <c r="T128" s="219">
        <f>SUM(T129:T190)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84</v>
      </c>
      <c r="AT128" s="221" t="s">
        <v>75</v>
      </c>
      <c r="AU128" s="221" t="s">
        <v>76</v>
      </c>
      <c r="AY128" s="220" t="s">
        <v>157</v>
      </c>
      <c r="BK128" s="222">
        <f>SUM(BK129:BK190)</f>
        <v>0</v>
      </c>
    </row>
    <row r="129" s="2" customFormat="1" ht="33" customHeight="1">
      <c r="A129" s="37"/>
      <c r="B129" s="38"/>
      <c r="C129" s="243" t="s">
        <v>84</v>
      </c>
      <c r="D129" s="243" t="s">
        <v>169</v>
      </c>
      <c r="E129" s="244" t="s">
        <v>577</v>
      </c>
      <c r="F129" s="245" t="s">
        <v>578</v>
      </c>
      <c r="G129" s="246" t="s">
        <v>163</v>
      </c>
      <c r="H129" s="247">
        <v>355</v>
      </c>
      <c r="I129" s="248"/>
      <c r="J129" s="249">
        <f>ROUND(I129*H129,2)</f>
        <v>0</v>
      </c>
      <c r="K129" s="245" t="s">
        <v>164</v>
      </c>
      <c r="L129" s="250"/>
      <c r="M129" s="251" t="s">
        <v>1</v>
      </c>
      <c r="N129" s="252" t="s">
        <v>41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199</v>
      </c>
      <c r="AT129" s="236" t="s">
        <v>169</v>
      </c>
      <c r="AU129" s="236" t="s">
        <v>84</v>
      </c>
      <c r="AY129" s="16" t="s">
        <v>157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84</v>
      </c>
      <c r="BK129" s="237">
        <f>ROUND(I129*H129,2)</f>
        <v>0</v>
      </c>
      <c r="BL129" s="16" t="s">
        <v>156</v>
      </c>
      <c r="BM129" s="236" t="s">
        <v>579</v>
      </c>
    </row>
    <row r="130" s="2" customFormat="1">
      <c r="A130" s="37"/>
      <c r="B130" s="38"/>
      <c r="C130" s="39"/>
      <c r="D130" s="238" t="s">
        <v>167</v>
      </c>
      <c r="E130" s="39"/>
      <c r="F130" s="239" t="s">
        <v>578</v>
      </c>
      <c r="G130" s="39"/>
      <c r="H130" s="39"/>
      <c r="I130" s="240"/>
      <c r="J130" s="39"/>
      <c r="K130" s="39"/>
      <c r="L130" s="43"/>
      <c r="M130" s="241"/>
      <c r="N130" s="24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167</v>
      </c>
      <c r="AU130" s="16" t="s">
        <v>84</v>
      </c>
    </row>
    <row r="131" s="2" customFormat="1" ht="33" customHeight="1">
      <c r="A131" s="37"/>
      <c r="B131" s="38"/>
      <c r="C131" s="243" t="s">
        <v>86</v>
      </c>
      <c r="D131" s="243" t="s">
        <v>169</v>
      </c>
      <c r="E131" s="244" t="s">
        <v>580</v>
      </c>
      <c r="F131" s="245" t="s">
        <v>581</v>
      </c>
      <c r="G131" s="246" t="s">
        <v>163</v>
      </c>
      <c r="H131" s="247">
        <v>105</v>
      </c>
      <c r="I131" s="248"/>
      <c r="J131" s="249">
        <f>ROUND(I131*H131,2)</f>
        <v>0</v>
      </c>
      <c r="K131" s="245" t="s">
        <v>164</v>
      </c>
      <c r="L131" s="250"/>
      <c r="M131" s="251" t="s">
        <v>1</v>
      </c>
      <c r="N131" s="252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199</v>
      </c>
      <c r="AT131" s="236" t="s">
        <v>169</v>
      </c>
      <c r="AU131" s="236" t="s">
        <v>84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156</v>
      </c>
      <c r="BM131" s="236" t="s">
        <v>582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581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84</v>
      </c>
    </row>
    <row r="133" s="2" customFormat="1" ht="33" customHeight="1">
      <c r="A133" s="37"/>
      <c r="B133" s="38"/>
      <c r="C133" s="243" t="s">
        <v>173</v>
      </c>
      <c r="D133" s="243" t="s">
        <v>169</v>
      </c>
      <c r="E133" s="244" t="s">
        <v>583</v>
      </c>
      <c r="F133" s="245" t="s">
        <v>584</v>
      </c>
      <c r="G133" s="246" t="s">
        <v>163</v>
      </c>
      <c r="H133" s="247">
        <v>10</v>
      </c>
      <c r="I133" s="248"/>
      <c r="J133" s="249">
        <f>ROUND(I133*H133,2)</f>
        <v>0</v>
      </c>
      <c r="K133" s="245" t="s">
        <v>164</v>
      </c>
      <c r="L133" s="250"/>
      <c r="M133" s="251" t="s">
        <v>1</v>
      </c>
      <c r="N133" s="252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199</v>
      </c>
      <c r="AT133" s="236" t="s">
        <v>169</v>
      </c>
      <c r="AU133" s="236" t="s">
        <v>84</v>
      </c>
      <c r="AY133" s="16" t="s">
        <v>157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84</v>
      </c>
      <c r="BK133" s="237">
        <f>ROUND(I133*H133,2)</f>
        <v>0</v>
      </c>
      <c r="BL133" s="16" t="s">
        <v>156</v>
      </c>
      <c r="BM133" s="236" t="s">
        <v>585</v>
      </c>
    </row>
    <row r="134" s="2" customFormat="1">
      <c r="A134" s="37"/>
      <c r="B134" s="38"/>
      <c r="C134" s="39"/>
      <c r="D134" s="238" t="s">
        <v>167</v>
      </c>
      <c r="E134" s="39"/>
      <c r="F134" s="239" t="s">
        <v>584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84</v>
      </c>
    </row>
    <row r="135" s="2" customFormat="1" ht="33" customHeight="1">
      <c r="A135" s="37"/>
      <c r="B135" s="38"/>
      <c r="C135" s="243" t="s">
        <v>156</v>
      </c>
      <c r="D135" s="243" t="s">
        <v>169</v>
      </c>
      <c r="E135" s="244" t="s">
        <v>586</v>
      </c>
      <c r="F135" s="245" t="s">
        <v>587</v>
      </c>
      <c r="G135" s="246" t="s">
        <v>163</v>
      </c>
      <c r="H135" s="247">
        <v>340</v>
      </c>
      <c r="I135" s="248"/>
      <c r="J135" s="249">
        <f>ROUND(I135*H135,2)</f>
        <v>0</v>
      </c>
      <c r="K135" s="245" t="s">
        <v>164</v>
      </c>
      <c r="L135" s="250"/>
      <c r="M135" s="251" t="s">
        <v>1</v>
      </c>
      <c r="N135" s="252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199</v>
      </c>
      <c r="AT135" s="236" t="s">
        <v>169</v>
      </c>
      <c r="AU135" s="236" t="s">
        <v>84</v>
      </c>
      <c r="AY135" s="16" t="s">
        <v>157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84</v>
      </c>
      <c r="BK135" s="237">
        <f>ROUND(I135*H135,2)</f>
        <v>0</v>
      </c>
      <c r="BL135" s="16" t="s">
        <v>156</v>
      </c>
      <c r="BM135" s="236" t="s">
        <v>588</v>
      </c>
    </row>
    <row r="136" s="2" customFormat="1">
      <c r="A136" s="37"/>
      <c r="B136" s="38"/>
      <c r="C136" s="39"/>
      <c r="D136" s="238" t="s">
        <v>167</v>
      </c>
      <c r="E136" s="39"/>
      <c r="F136" s="239" t="s">
        <v>587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84</v>
      </c>
    </row>
    <row r="137" s="2" customFormat="1" ht="33" customHeight="1">
      <c r="A137" s="37"/>
      <c r="B137" s="38"/>
      <c r="C137" s="243" t="s">
        <v>184</v>
      </c>
      <c r="D137" s="243" t="s">
        <v>169</v>
      </c>
      <c r="E137" s="244" t="s">
        <v>589</v>
      </c>
      <c r="F137" s="245" t="s">
        <v>590</v>
      </c>
      <c r="G137" s="246" t="s">
        <v>163</v>
      </c>
      <c r="H137" s="247">
        <v>15</v>
      </c>
      <c r="I137" s="248"/>
      <c r="J137" s="249">
        <f>ROUND(I137*H137,2)</f>
        <v>0</v>
      </c>
      <c r="K137" s="245" t="s">
        <v>164</v>
      </c>
      <c r="L137" s="250"/>
      <c r="M137" s="251" t="s">
        <v>1</v>
      </c>
      <c r="N137" s="252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199</v>
      </c>
      <c r="AT137" s="236" t="s">
        <v>169</v>
      </c>
      <c r="AU137" s="236" t="s">
        <v>84</v>
      </c>
      <c r="AY137" s="16" t="s">
        <v>157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84</v>
      </c>
      <c r="BK137" s="237">
        <f>ROUND(I137*H137,2)</f>
        <v>0</v>
      </c>
      <c r="BL137" s="16" t="s">
        <v>156</v>
      </c>
      <c r="BM137" s="236" t="s">
        <v>591</v>
      </c>
    </row>
    <row r="138" s="2" customFormat="1">
      <c r="A138" s="37"/>
      <c r="B138" s="38"/>
      <c r="C138" s="39"/>
      <c r="D138" s="238" t="s">
        <v>167</v>
      </c>
      <c r="E138" s="39"/>
      <c r="F138" s="239" t="s">
        <v>590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84</v>
      </c>
    </row>
    <row r="139" s="2" customFormat="1" ht="24.15" customHeight="1">
      <c r="A139" s="37"/>
      <c r="B139" s="38"/>
      <c r="C139" s="243" t="s">
        <v>189</v>
      </c>
      <c r="D139" s="243" t="s">
        <v>169</v>
      </c>
      <c r="E139" s="244" t="s">
        <v>592</v>
      </c>
      <c r="F139" s="245" t="s">
        <v>593</v>
      </c>
      <c r="G139" s="246" t="s">
        <v>163</v>
      </c>
      <c r="H139" s="247">
        <v>20</v>
      </c>
      <c r="I139" s="248"/>
      <c r="J139" s="249">
        <f>ROUND(I139*H139,2)</f>
        <v>0</v>
      </c>
      <c r="K139" s="245" t="s">
        <v>164</v>
      </c>
      <c r="L139" s="250"/>
      <c r="M139" s="251" t="s">
        <v>1</v>
      </c>
      <c r="N139" s="252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199</v>
      </c>
      <c r="AT139" s="236" t="s">
        <v>169</v>
      </c>
      <c r="AU139" s="236" t="s">
        <v>84</v>
      </c>
      <c r="AY139" s="16" t="s">
        <v>157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84</v>
      </c>
      <c r="BK139" s="237">
        <f>ROUND(I139*H139,2)</f>
        <v>0</v>
      </c>
      <c r="BL139" s="16" t="s">
        <v>156</v>
      </c>
      <c r="BM139" s="236" t="s">
        <v>594</v>
      </c>
    </row>
    <row r="140" s="2" customFormat="1">
      <c r="A140" s="37"/>
      <c r="B140" s="38"/>
      <c r="C140" s="39"/>
      <c r="D140" s="238" t="s">
        <v>167</v>
      </c>
      <c r="E140" s="39"/>
      <c r="F140" s="239" t="s">
        <v>593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167</v>
      </c>
      <c r="AU140" s="16" t="s">
        <v>84</v>
      </c>
    </row>
    <row r="141" s="2" customFormat="1" ht="24.15" customHeight="1">
      <c r="A141" s="37"/>
      <c r="B141" s="38"/>
      <c r="C141" s="243" t="s">
        <v>194</v>
      </c>
      <c r="D141" s="243" t="s">
        <v>169</v>
      </c>
      <c r="E141" s="244" t="s">
        <v>595</v>
      </c>
      <c r="F141" s="245" t="s">
        <v>596</v>
      </c>
      <c r="G141" s="246" t="s">
        <v>163</v>
      </c>
      <c r="H141" s="247">
        <v>10</v>
      </c>
      <c r="I141" s="248"/>
      <c r="J141" s="249">
        <f>ROUND(I141*H141,2)</f>
        <v>0</v>
      </c>
      <c r="K141" s="245" t="s">
        <v>164</v>
      </c>
      <c r="L141" s="250"/>
      <c r="M141" s="251" t="s">
        <v>1</v>
      </c>
      <c r="N141" s="252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199</v>
      </c>
      <c r="AT141" s="236" t="s">
        <v>169</v>
      </c>
      <c r="AU141" s="236" t="s">
        <v>84</v>
      </c>
      <c r="AY141" s="16" t="s">
        <v>157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84</v>
      </c>
      <c r="BK141" s="237">
        <f>ROUND(I141*H141,2)</f>
        <v>0</v>
      </c>
      <c r="BL141" s="16" t="s">
        <v>156</v>
      </c>
      <c r="BM141" s="236" t="s">
        <v>597</v>
      </c>
    </row>
    <row r="142" s="2" customFormat="1">
      <c r="A142" s="37"/>
      <c r="B142" s="38"/>
      <c r="C142" s="39"/>
      <c r="D142" s="238" t="s">
        <v>167</v>
      </c>
      <c r="E142" s="39"/>
      <c r="F142" s="239" t="s">
        <v>596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84</v>
      </c>
    </row>
    <row r="143" s="2" customFormat="1" ht="24.15" customHeight="1">
      <c r="A143" s="37"/>
      <c r="B143" s="38"/>
      <c r="C143" s="243" t="s">
        <v>199</v>
      </c>
      <c r="D143" s="243" t="s">
        <v>169</v>
      </c>
      <c r="E143" s="244" t="s">
        <v>598</v>
      </c>
      <c r="F143" s="245" t="s">
        <v>599</v>
      </c>
      <c r="G143" s="246" t="s">
        <v>163</v>
      </c>
      <c r="H143" s="247">
        <v>20</v>
      </c>
      <c r="I143" s="248"/>
      <c r="J143" s="249">
        <f>ROUND(I143*H143,2)</f>
        <v>0</v>
      </c>
      <c r="K143" s="245" t="s">
        <v>164</v>
      </c>
      <c r="L143" s="250"/>
      <c r="M143" s="251" t="s">
        <v>1</v>
      </c>
      <c r="N143" s="252" t="s">
        <v>41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199</v>
      </c>
      <c r="AT143" s="236" t="s">
        <v>169</v>
      </c>
      <c r="AU143" s="236" t="s">
        <v>84</v>
      </c>
      <c r="AY143" s="16" t="s">
        <v>157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84</v>
      </c>
      <c r="BK143" s="237">
        <f>ROUND(I143*H143,2)</f>
        <v>0</v>
      </c>
      <c r="BL143" s="16" t="s">
        <v>156</v>
      </c>
      <c r="BM143" s="236" t="s">
        <v>600</v>
      </c>
    </row>
    <row r="144" s="2" customFormat="1">
      <c r="A144" s="37"/>
      <c r="B144" s="38"/>
      <c r="C144" s="39"/>
      <c r="D144" s="238" t="s">
        <v>167</v>
      </c>
      <c r="E144" s="39"/>
      <c r="F144" s="239" t="s">
        <v>599</v>
      </c>
      <c r="G144" s="39"/>
      <c r="H144" s="39"/>
      <c r="I144" s="240"/>
      <c r="J144" s="39"/>
      <c r="K144" s="39"/>
      <c r="L144" s="43"/>
      <c r="M144" s="241"/>
      <c r="N144" s="24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84</v>
      </c>
    </row>
    <row r="145" s="2" customFormat="1" ht="33" customHeight="1">
      <c r="A145" s="37"/>
      <c r="B145" s="38"/>
      <c r="C145" s="243" t="s">
        <v>203</v>
      </c>
      <c r="D145" s="243" t="s">
        <v>169</v>
      </c>
      <c r="E145" s="244" t="s">
        <v>601</v>
      </c>
      <c r="F145" s="245" t="s">
        <v>602</v>
      </c>
      <c r="G145" s="246" t="s">
        <v>163</v>
      </c>
      <c r="H145" s="247">
        <v>8</v>
      </c>
      <c r="I145" s="248"/>
      <c r="J145" s="249">
        <f>ROUND(I145*H145,2)</f>
        <v>0</v>
      </c>
      <c r="K145" s="245" t="s">
        <v>164</v>
      </c>
      <c r="L145" s="250"/>
      <c r="M145" s="251" t="s">
        <v>1</v>
      </c>
      <c r="N145" s="252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86</v>
      </c>
      <c r="AT145" s="236" t="s">
        <v>169</v>
      </c>
      <c r="AU145" s="236" t="s">
        <v>84</v>
      </c>
      <c r="AY145" s="16" t="s">
        <v>157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84</v>
      </c>
      <c r="BK145" s="237">
        <f>ROUND(I145*H145,2)</f>
        <v>0</v>
      </c>
      <c r="BL145" s="16" t="s">
        <v>84</v>
      </c>
      <c r="BM145" s="236" t="s">
        <v>603</v>
      </c>
    </row>
    <row r="146" s="2" customFormat="1">
      <c r="A146" s="37"/>
      <c r="B146" s="38"/>
      <c r="C146" s="39"/>
      <c r="D146" s="238" t="s">
        <v>167</v>
      </c>
      <c r="E146" s="39"/>
      <c r="F146" s="239" t="s">
        <v>602</v>
      </c>
      <c r="G146" s="39"/>
      <c r="H146" s="39"/>
      <c r="I146" s="240"/>
      <c r="J146" s="39"/>
      <c r="K146" s="39"/>
      <c r="L146" s="43"/>
      <c r="M146" s="241"/>
      <c r="N146" s="24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167</v>
      </c>
      <c r="AU146" s="16" t="s">
        <v>84</v>
      </c>
    </row>
    <row r="147" s="2" customFormat="1" ht="33" customHeight="1">
      <c r="A147" s="37"/>
      <c r="B147" s="38"/>
      <c r="C147" s="243" t="s">
        <v>208</v>
      </c>
      <c r="D147" s="243" t="s">
        <v>169</v>
      </c>
      <c r="E147" s="244" t="s">
        <v>604</v>
      </c>
      <c r="F147" s="245" t="s">
        <v>605</v>
      </c>
      <c r="G147" s="246" t="s">
        <v>163</v>
      </c>
      <c r="H147" s="247">
        <v>10</v>
      </c>
      <c r="I147" s="248"/>
      <c r="J147" s="249">
        <f>ROUND(I147*H147,2)</f>
        <v>0</v>
      </c>
      <c r="K147" s="245" t="s">
        <v>164</v>
      </c>
      <c r="L147" s="250"/>
      <c r="M147" s="251" t="s">
        <v>1</v>
      </c>
      <c r="N147" s="252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86</v>
      </c>
      <c r="AT147" s="236" t="s">
        <v>169</v>
      </c>
      <c r="AU147" s="236" t="s">
        <v>84</v>
      </c>
      <c r="AY147" s="16" t="s">
        <v>157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84</v>
      </c>
      <c r="BK147" s="237">
        <f>ROUND(I147*H147,2)</f>
        <v>0</v>
      </c>
      <c r="BL147" s="16" t="s">
        <v>84</v>
      </c>
      <c r="BM147" s="236" t="s">
        <v>606</v>
      </c>
    </row>
    <row r="148" s="2" customFormat="1">
      <c r="A148" s="37"/>
      <c r="B148" s="38"/>
      <c r="C148" s="39"/>
      <c r="D148" s="238" t="s">
        <v>167</v>
      </c>
      <c r="E148" s="39"/>
      <c r="F148" s="239" t="s">
        <v>605</v>
      </c>
      <c r="G148" s="39"/>
      <c r="H148" s="39"/>
      <c r="I148" s="240"/>
      <c r="J148" s="39"/>
      <c r="K148" s="39"/>
      <c r="L148" s="43"/>
      <c r="M148" s="241"/>
      <c r="N148" s="242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167</v>
      </c>
      <c r="AU148" s="16" t="s">
        <v>84</v>
      </c>
    </row>
    <row r="149" s="2" customFormat="1" ht="24.15" customHeight="1">
      <c r="A149" s="37"/>
      <c r="B149" s="38"/>
      <c r="C149" s="243" t="s">
        <v>212</v>
      </c>
      <c r="D149" s="243" t="s">
        <v>169</v>
      </c>
      <c r="E149" s="244" t="s">
        <v>607</v>
      </c>
      <c r="F149" s="245" t="s">
        <v>608</v>
      </c>
      <c r="G149" s="246" t="s">
        <v>176</v>
      </c>
      <c r="H149" s="247">
        <v>2</v>
      </c>
      <c r="I149" s="248"/>
      <c r="J149" s="249">
        <f>ROUND(I149*H149,2)</f>
        <v>0</v>
      </c>
      <c r="K149" s="245" t="s">
        <v>164</v>
      </c>
      <c r="L149" s="250"/>
      <c r="M149" s="251" t="s">
        <v>1</v>
      </c>
      <c r="N149" s="252" t="s">
        <v>41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86</v>
      </c>
      <c r="AT149" s="236" t="s">
        <v>169</v>
      </c>
      <c r="AU149" s="236" t="s">
        <v>84</v>
      </c>
      <c r="AY149" s="16" t="s">
        <v>157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84</v>
      </c>
      <c r="BK149" s="237">
        <f>ROUND(I149*H149,2)</f>
        <v>0</v>
      </c>
      <c r="BL149" s="16" t="s">
        <v>84</v>
      </c>
      <c r="BM149" s="236" t="s">
        <v>609</v>
      </c>
    </row>
    <row r="150" s="2" customFormat="1">
      <c r="A150" s="37"/>
      <c r="B150" s="38"/>
      <c r="C150" s="39"/>
      <c r="D150" s="238" t="s">
        <v>167</v>
      </c>
      <c r="E150" s="39"/>
      <c r="F150" s="239" t="s">
        <v>608</v>
      </c>
      <c r="G150" s="39"/>
      <c r="H150" s="39"/>
      <c r="I150" s="240"/>
      <c r="J150" s="39"/>
      <c r="K150" s="39"/>
      <c r="L150" s="43"/>
      <c r="M150" s="241"/>
      <c r="N150" s="242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167</v>
      </c>
      <c r="AU150" s="16" t="s">
        <v>84</v>
      </c>
    </row>
    <row r="151" s="2" customFormat="1" ht="37.8" customHeight="1">
      <c r="A151" s="37"/>
      <c r="B151" s="38"/>
      <c r="C151" s="243" t="s">
        <v>217</v>
      </c>
      <c r="D151" s="243" t="s">
        <v>169</v>
      </c>
      <c r="E151" s="244" t="s">
        <v>610</v>
      </c>
      <c r="F151" s="245" t="s">
        <v>611</v>
      </c>
      <c r="G151" s="246" t="s">
        <v>176</v>
      </c>
      <c r="H151" s="247">
        <v>11</v>
      </c>
      <c r="I151" s="248"/>
      <c r="J151" s="249">
        <f>ROUND(I151*H151,2)</f>
        <v>0</v>
      </c>
      <c r="K151" s="245" t="s">
        <v>267</v>
      </c>
      <c r="L151" s="250"/>
      <c r="M151" s="251" t="s">
        <v>1</v>
      </c>
      <c r="N151" s="252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199</v>
      </c>
      <c r="AT151" s="236" t="s">
        <v>169</v>
      </c>
      <c r="AU151" s="236" t="s">
        <v>84</v>
      </c>
      <c r="AY151" s="16" t="s">
        <v>157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84</v>
      </c>
      <c r="BK151" s="237">
        <f>ROUND(I151*H151,2)</f>
        <v>0</v>
      </c>
      <c r="BL151" s="16" t="s">
        <v>156</v>
      </c>
      <c r="BM151" s="236" t="s">
        <v>612</v>
      </c>
    </row>
    <row r="152" s="2" customFormat="1">
      <c r="A152" s="37"/>
      <c r="B152" s="38"/>
      <c r="C152" s="39"/>
      <c r="D152" s="238" t="s">
        <v>167</v>
      </c>
      <c r="E152" s="39"/>
      <c r="F152" s="239" t="s">
        <v>611</v>
      </c>
      <c r="G152" s="39"/>
      <c r="H152" s="39"/>
      <c r="I152" s="240"/>
      <c r="J152" s="39"/>
      <c r="K152" s="39"/>
      <c r="L152" s="43"/>
      <c r="M152" s="241"/>
      <c r="N152" s="242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167</v>
      </c>
      <c r="AU152" s="16" t="s">
        <v>84</v>
      </c>
    </row>
    <row r="153" s="2" customFormat="1" ht="49.05" customHeight="1">
      <c r="A153" s="37"/>
      <c r="B153" s="38"/>
      <c r="C153" s="243" t="s">
        <v>221</v>
      </c>
      <c r="D153" s="243" t="s">
        <v>169</v>
      </c>
      <c r="E153" s="244" t="s">
        <v>613</v>
      </c>
      <c r="F153" s="245" t="s">
        <v>614</v>
      </c>
      <c r="G153" s="246" t="s">
        <v>176</v>
      </c>
      <c r="H153" s="247">
        <v>2</v>
      </c>
      <c r="I153" s="248"/>
      <c r="J153" s="249">
        <f>ROUND(I153*H153,2)</f>
        <v>0</v>
      </c>
      <c r="K153" s="245" t="s">
        <v>164</v>
      </c>
      <c r="L153" s="250"/>
      <c r="M153" s="251" t="s">
        <v>1</v>
      </c>
      <c r="N153" s="252" t="s">
        <v>41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197</v>
      </c>
      <c r="AT153" s="236" t="s">
        <v>169</v>
      </c>
      <c r="AU153" s="236" t="s">
        <v>84</v>
      </c>
      <c r="AY153" s="16" t="s">
        <v>157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84</v>
      </c>
      <c r="BK153" s="237">
        <f>ROUND(I153*H153,2)</f>
        <v>0</v>
      </c>
      <c r="BL153" s="16" t="s">
        <v>197</v>
      </c>
      <c r="BM153" s="236" t="s">
        <v>615</v>
      </c>
    </row>
    <row r="154" s="2" customFormat="1">
      <c r="A154" s="37"/>
      <c r="B154" s="38"/>
      <c r="C154" s="39"/>
      <c r="D154" s="238" t="s">
        <v>167</v>
      </c>
      <c r="E154" s="39"/>
      <c r="F154" s="239" t="s">
        <v>614</v>
      </c>
      <c r="G154" s="39"/>
      <c r="H154" s="39"/>
      <c r="I154" s="240"/>
      <c r="J154" s="39"/>
      <c r="K154" s="39"/>
      <c r="L154" s="43"/>
      <c r="M154" s="241"/>
      <c r="N154" s="24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167</v>
      </c>
      <c r="AU154" s="16" t="s">
        <v>84</v>
      </c>
    </row>
    <row r="155" s="2" customFormat="1" ht="37.8" customHeight="1">
      <c r="A155" s="37"/>
      <c r="B155" s="38"/>
      <c r="C155" s="225" t="s">
        <v>225</v>
      </c>
      <c r="D155" s="225" t="s">
        <v>160</v>
      </c>
      <c r="E155" s="226" t="s">
        <v>616</v>
      </c>
      <c r="F155" s="227" t="s">
        <v>617</v>
      </c>
      <c r="G155" s="228" t="s">
        <v>163</v>
      </c>
      <c r="H155" s="229">
        <v>105</v>
      </c>
      <c r="I155" s="230"/>
      <c r="J155" s="231">
        <f>ROUND(I155*H155,2)</f>
        <v>0</v>
      </c>
      <c r="K155" s="227" t="s">
        <v>164</v>
      </c>
      <c r="L155" s="43"/>
      <c r="M155" s="232" t="s">
        <v>1</v>
      </c>
      <c r="N155" s="233" t="s">
        <v>41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156</v>
      </c>
      <c r="AT155" s="236" t="s">
        <v>160</v>
      </c>
      <c r="AU155" s="236" t="s">
        <v>84</v>
      </c>
      <c r="AY155" s="16" t="s">
        <v>157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84</v>
      </c>
      <c r="BK155" s="237">
        <f>ROUND(I155*H155,2)</f>
        <v>0</v>
      </c>
      <c r="BL155" s="16" t="s">
        <v>156</v>
      </c>
      <c r="BM155" s="236" t="s">
        <v>618</v>
      </c>
    </row>
    <row r="156" s="2" customFormat="1">
      <c r="A156" s="37"/>
      <c r="B156" s="38"/>
      <c r="C156" s="39"/>
      <c r="D156" s="238" t="s">
        <v>167</v>
      </c>
      <c r="E156" s="39"/>
      <c r="F156" s="239" t="s">
        <v>619</v>
      </c>
      <c r="G156" s="39"/>
      <c r="H156" s="39"/>
      <c r="I156" s="240"/>
      <c r="J156" s="39"/>
      <c r="K156" s="39"/>
      <c r="L156" s="43"/>
      <c r="M156" s="241"/>
      <c r="N156" s="242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167</v>
      </c>
      <c r="AU156" s="16" t="s">
        <v>84</v>
      </c>
    </row>
    <row r="157" s="2" customFormat="1" ht="37.8" customHeight="1">
      <c r="A157" s="37"/>
      <c r="B157" s="38"/>
      <c r="C157" s="225" t="s">
        <v>8</v>
      </c>
      <c r="D157" s="225" t="s">
        <v>160</v>
      </c>
      <c r="E157" s="226" t="s">
        <v>620</v>
      </c>
      <c r="F157" s="227" t="s">
        <v>621</v>
      </c>
      <c r="G157" s="228" t="s">
        <v>163</v>
      </c>
      <c r="H157" s="229">
        <v>370</v>
      </c>
      <c r="I157" s="230"/>
      <c r="J157" s="231">
        <f>ROUND(I157*H157,2)</f>
        <v>0</v>
      </c>
      <c r="K157" s="227" t="s">
        <v>164</v>
      </c>
      <c r="L157" s="43"/>
      <c r="M157" s="232" t="s">
        <v>1</v>
      </c>
      <c r="N157" s="233" t="s">
        <v>41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156</v>
      </c>
      <c r="AT157" s="236" t="s">
        <v>160</v>
      </c>
      <c r="AU157" s="236" t="s">
        <v>84</v>
      </c>
      <c r="AY157" s="16" t="s">
        <v>157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84</v>
      </c>
      <c r="BK157" s="237">
        <f>ROUND(I157*H157,2)</f>
        <v>0</v>
      </c>
      <c r="BL157" s="16" t="s">
        <v>156</v>
      </c>
      <c r="BM157" s="236" t="s">
        <v>622</v>
      </c>
    </row>
    <row r="158" s="2" customFormat="1">
      <c r="A158" s="37"/>
      <c r="B158" s="38"/>
      <c r="C158" s="39"/>
      <c r="D158" s="238" t="s">
        <v>167</v>
      </c>
      <c r="E158" s="39"/>
      <c r="F158" s="239" t="s">
        <v>623</v>
      </c>
      <c r="G158" s="39"/>
      <c r="H158" s="39"/>
      <c r="I158" s="240"/>
      <c r="J158" s="39"/>
      <c r="K158" s="39"/>
      <c r="L158" s="43"/>
      <c r="M158" s="241"/>
      <c r="N158" s="242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167</v>
      </c>
      <c r="AU158" s="16" t="s">
        <v>84</v>
      </c>
    </row>
    <row r="159" s="2" customFormat="1" ht="37.8" customHeight="1">
      <c r="A159" s="37"/>
      <c r="B159" s="38"/>
      <c r="C159" s="225" t="s">
        <v>232</v>
      </c>
      <c r="D159" s="225" t="s">
        <v>160</v>
      </c>
      <c r="E159" s="226" t="s">
        <v>624</v>
      </c>
      <c r="F159" s="227" t="s">
        <v>625</v>
      </c>
      <c r="G159" s="228" t="s">
        <v>163</v>
      </c>
      <c r="H159" s="229">
        <v>340</v>
      </c>
      <c r="I159" s="230"/>
      <c r="J159" s="231">
        <f>ROUND(I159*H159,2)</f>
        <v>0</v>
      </c>
      <c r="K159" s="227" t="s">
        <v>164</v>
      </c>
      <c r="L159" s="43"/>
      <c r="M159" s="232" t="s">
        <v>1</v>
      </c>
      <c r="N159" s="233" t="s">
        <v>41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156</v>
      </c>
      <c r="AT159" s="236" t="s">
        <v>160</v>
      </c>
      <c r="AU159" s="236" t="s">
        <v>84</v>
      </c>
      <c r="AY159" s="16" t="s">
        <v>157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84</v>
      </c>
      <c r="BK159" s="237">
        <f>ROUND(I159*H159,2)</f>
        <v>0</v>
      </c>
      <c r="BL159" s="16" t="s">
        <v>156</v>
      </c>
      <c r="BM159" s="236" t="s">
        <v>626</v>
      </c>
    </row>
    <row r="160" s="2" customFormat="1">
      <c r="A160" s="37"/>
      <c r="B160" s="38"/>
      <c r="C160" s="39"/>
      <c r="D160" s="238" t="s">
        <v>167</v>
      </c>
      <c r="E160" s="39"/>
      <c r="F160" s="239" t="s">
        <v>627</v>
      </c>
      <c r="G160" s="39"/>
      <c r="H160" s="39"/>
      <c r="I160" s="240"/>
      <c r="J160" s="39"/>
      <c r="K160" s="39"/>
      <c r="L160" s="43"/>
      <c r="M160" s="241"/>
      <c r="N160" s="242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167</v>
      </c>
      <c r="AU160" s="16" t="s">
        <v>84</v>
      </c>
    </row>
    <row r="161" s="2" customFormat="1" ht="24.15" customHeight="1">
      <c r="A161" s="37"/>
      <c r="B161" s="38"/>
      <c r="C161" s="225" t="s">
        <v>236</v>
      </c>
      <c r="D161" s="225" t="s">
        <v>160</v>
      </c>
      <c r="E161" s="226" t="s">
        <v>628</v>
      </c>
      <c r="F161" s="227" t="s">
        <v>629</v>
      </c>
      <c r="G161" s="228" t="s">
        <v>163</v>
      </c>
      <c r="H161" s="229">
        <v>50</v>
      </c>
      <c r="I161" s="230"/>
      <c r="J161" s="231">
        <f>ROUND(I161*H161,2)</f>
        <v>0</v>
      </c>
      <c r="K161" s="227" t="s">
        <v>164</v>
      </c>
      <c r="L161" s="43"/>
      <c r="M161" s="232" t="s">
        <v>1</v>
      </c>
      <c r="N161" s="233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156</v>
      </c>
      <c r="AT161" s="236" t="s">
        <v>160</v>
      </c>
      <c r="AU161" s="236" t="s">
        <v>84</v>
      </c>
      <c r="AY161" s="16" t="s">
        <v>157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84</v>
      </c>
      <c r="BK161" s="237">
        <f>ROUND(I161*H161,2)</f>
        <v>0</v>
      </c>
      <c r="BL161" s="16" t="s">
        <v>156</v>
      </c>
      <c r="BM161" s="236" t="s">
        <v>630</v>
      </c>
    </row>
    <row r="162" s="2" customFormat="1">
      <c r="A162" s="37"/>
      <c r="B162" s="38"/>
      <c r="C162" s="39"/>
      <c r="D162" s="238" t="s">
        <v>167</v>
      </c>
      <c r="E162" s="39"/>
      <c r="F162" s="239" t="s">
        <v>631</v>
      </c>
      <c r="G162" s="39"/>
      <c r="H162" s="39"/>
      <c r="I162" s="240"/>
      <c r="J162" s="39"/>
      <c r="K162" s="39"/>
      <c r="L162" s="43"/>
      <c r="M162" s="241"/>
      <c r="N162" s="242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167</v>
      </c>
      <c r="AU162" s="16" t="s">
        <v>84</v>
      </c>
    </row>
    <row r="163" s="2" customFormat="1" ht="37.8" customHeight="1">
      <c r="A163" s="37"/>
      <c r="B163" s="38"/>
      <c r="C163" s="225" t="s">
        <v>240</v>
      </c>
      <c r="D163" s="225" t="s">
        <v>160</v>
      </c>
      <c r="E163" s="226" t="s">
        <v>632</v>
      </c>
      <c r="F163" s="227" t="s">
        <v>633</v>
      </c>
      <c r="G163" s="228" t="s">
        <v>176</v>
      </c>
      <c r="H163" s="229">
        <v>1</v>
      </c>
      <c r="I163" s="230"/>
      <c r="J163" s="231">
        <f>ROUND(I163*H163,2)</f>
        <v>0</v>
      </c>
      <c r="K163" s="227" t="s">
        <v>164</v>
      </c>
      <c r="L163" s="43"/>
      <c r="M163" s="232" t="s">
        <v>1</v>
      </c>
      <c r="N163" s="233" t="s">
        <v>41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156</v>
      </c>
      <c r="AT163" s="236" t="s">
        <v>160</v>
      </c>
      <c r="AU163" s="236" t="s">
        <v>84</v>
      </c>
      <c r="AY163" s="16" t="s">
        <v>157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84</v>
      </c>
      <c r="BK163" s="237">
        <f>ROUND(I163*H163,2)</f>
        <v>0</v>
      </c>
      <c r="BL163" s="16" t="s">
        <v>156</v>
      </c>
      <c r="BM163" s="236" t="s">
        <v>634</v>
      </c>
    </row>
    <row r="164" s="2" customFormat="1">
      <c r="A164" s="37"/>
      <c r="B164" s="38"/>
      <c r="C164" s="39"/>
      <c r="D164" s="238" t="s">
        <v>167</v>
      </c>
      <c r="E164" s="39"/>
      <c r="F164" s="239" t="s">
        <v>635</v>
      </c>
      <c r="G164" s="39"/>
      <c r="H164" s="39"/>
      <c r="I164" s="240"/>
      <c r="J164" s="39"/>
      <c r="K164" s="39"/>
      <c r="L164" s="43"/>
      <c r="M164" s="241"/>
      <c r="N164" s="242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167</v>
      </c>
      <c r="AU164" s="16" t="s">
        <v>84</v>
      </c>
    </row>
    <row r="165" s="2" customFormat="1" ht="37.8" customHeight="1">
      <c r="A165" s="37"/>
      <c r="B165" s="38"/>
      <c r="C165" s="225" t="s">
        <v>244</v>
      </c>
      <c r="D165" s="225" t="s">
        <v>160</v>
      </c>
      <c r="E165" s="226" t="s">
        <v>636</v>
      </c>
      <c r="F165" s="227" t="s">
        <v>637</v>
      </c>
      <c r="G165" s="228" t="s">
        <v>176</v>
      </c>
      <c r="H165" s="229">
        <v>1</v>
      </c>
      <c r="I165" s="230"/>
      <c r="J165" s="231">
        <f>ROUND(I165*H165,2)</f>
        <v>0</v>
      </c>
      <c r="K165" s="227" t="s">
        <v>164</v>
      </c>
      <c r="L165" s="43"/>
      <c r="M165" s="232" t="s">
        <v>1</v>
      </c>
      <c r="N165" s="233" t="s">
        <v>41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156</v>
      </c>
      <c r="AT165" s="236" t="s">
        <v>160</v>
      </c>
      <c r="AU165" s="236" t="s">
        <v>84</v>
      </c>
      <c r="AY165" s="16" t="s">
        <v>157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84</v>
      </c>
      <c r="BK165" s="237">
        <f>ROUND(I165*H165,2)</f>
        <v>0</v>
      </c>
      <c r="BL165" s="16" t="s">
        <v>156</v>
      </c>
      <c r="BM165" s="236" t="s">
        <v>638</v>
      </c>
    </row>
    <row r="166" s="2" customFormat="1">
      <c r="A166" s="37"/>
      <c r="B166" s="38"/>
      <c r="C166" s="39"/>
      <c r="D166" s="238" t="s">
        <v>167</v>
      </c>
      <c r="E166" s="39"/>
      <c r="F166" s="239" t="s">
        <v>639</v>
      </c>
      <c r="G166" s="39"/>
      <c r="H166" s="39"/>
      <c r="I166" s="240"/>
      <c r="J166" s="39"/>
      <c r="K166" s="39"/>
      <c r="L166" s="43"/>
      <c r="M166" s="241"/>
      <c r="N166" s="242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167</v>
      </c>
      <c r="AU166" s="16" t="s">
        <v>84</v>
      </c>
    </row>
    <row r="167" s="2" customFormat="1" ht="33" customHeight="1">
      <c r="A167" s="37"/>
      <c r="B167" s="38"/>
      <c r="C167" s="225" t="s">
        <v>248</v>
      </c>
      <c r="D167" s="225" t="s">
        <v>160</v>
      </c>
      <c r="E167" s="226" t="s">
        <v>640</v>
      </c>
      <c r="F167" s="227" t="s">
        <v>641</v>
      </c>
      <c r="G167" s="228" t="s">
        <v>176</v>
      </c>
      <c r="H167" s="229">
        <v>4</v>
      </c>
      <c r="I167" s="230"/>
      <c r="J167" s="231">
        <f>ROUND(I167*H167,2)</f>
        <v>0</v>
      </c>
      <c r="K167" s="227" t="s">
        <v>164</v>
      </c>
      <c r="L167" s="43"/>
      <c r="M167" s="232" t="s">
        <v>1</v>
      </c>
      <c r="N167" s="233" t="s">
        <v>41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84</v>
      </c>
      <c r="AT167" s="236" t="s">
        <v>160</v>
      </c>
      <c r="AU167" s="236" t="s">
        <v>84</v>
      </c>
      <c r="AY167" s="16" t="s">
        <v>157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84</v>
      </c>
      <c r="BK167" s="237">
        <f>ROUND(I167*H167,2)</f>
        <v>0</v>
      </c>
      <c r="BL167" s="16" t="s">
        <v>84</v>
      </c>
      <c r="BM167" s="236" t="s">
        <v>642</v>
      </c>
    </row>
    <row r="168" s="2" customFormat="1">
      <c r="A168" s="37"/>
      <c r="B168" s="38"/>
      <c r="C168" s="39"/>
      <c r="D168" s="238" t="s">
        <v>167</v>
      </c>
      <c r="E168" s="39"/>
      <c r="F168" s="239" t="s">
        <v>643</v>
      </c>
      <c r="G168" s="39"/>
      <c r="H168" s="39"/>
      <c r="I168" s="240"/>
      <c r="J168" s="39"/>
      <c r="K168" s="39"/>
      <c r="L168" s="43"/>
      <c r="M168" s="241"/>
      <c r="N168" s="242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167</v>
      </c>
      <c r="AU168" s="16" t="s">
        <v>84</v>
      </c>
    </row>
    <row r="169" s="2" customFormat="1" ht="33" customHeight="1">
      <c r="A169" s="37"/>
      <c r="B169" s="38"/>
      <c r="C169" s="225" t="s">
        <v>269</v>
      </c>
      <c r="D169" s="225" t="s">
        <v>160</v>
      </c>
      <c r="E169" s="226" t="s">
        <v>644</v>
      </c>
      <c r="F169" s="227" t="s">
        <v>645</v>
      </c>
      <c r="G169" s="228" t="s">
        <v>176</v>
      </c>
      <c r="H169" s="229">
        <v>2</v>
      </c>
      <c r="I169" s="230"/>
      <c r="J169" s="231">
        <f>ROUND(I169*H169,2)</f>
        <v>0</v>
      </c>
      <c r="K169" s="227" t="s">
        <v>267</v>
      </c>
      <c r="L169" s="43"/>
      <c r="M169" s="232" t="s">
        <v>1</v>
      </c>
      <c r="N169" s="233" t="s">
        <v>41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84</v>
      </c>
      <c r="AT169" s="236" t="s">
        <v>160</v>
      </c>
      <c r="AU169" s="236" t="s">
        <v>84</v>
      </c>
      <c r="AY169" s="16" t="s">
        <v>157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84</v>
      </c>
      <c r="BK169" s="237">
        <f>ROUND(I169*H169,2)</f>
        <v>0</v>
      </c>
      <c r="BL169" s="16" t="s">
        <v>84</v>
      </c>
      <c r="BM169" s="236" t="s">
        <v>646</v>
      </c>
    </row>
    <row r="170" s="2" customFormat="1">
      <c r="A170" s="37"/>
      <c r="B170" s="38"/>
      <c r="C170" s="39"/>
      <c r="D170" s="238" t="s">
        <v>167</v>
      </c>
      <c r="E170" s="39"/>
      <c r="F170" s="239" t="s">
        <v>647</v>
      </c>
      <c r="G170" s="39"/>
      <c r="H170" s="39"/>
      <c r="I170" s="240"/>
      <c r="J170" s="39"/>
      <c r="K170" s="39"/>
      <c r="L170" s="43"/>
      <c r="M170" s="241"/>
      <c r="N170" s="242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167</v>
      </c>
      <c r="AU170" s="16" t="s">
        <v>84</v>
      </c>
    </row>
    <row r="171" s="2" customFormat="1" ht="33" customHeight="1">
      <c r="A171" s="37"/>
      <c r="B171" s="38"/>
      <c r="C171" s="225" t="s">
        <v>274</v>
      </c>
      <c r="D171" s="225" t="s">
        <v>160</v>
      </c>
      <c r="E171" s="226" t="s">
        <v>648</v>
      </c>
      <c r="F171" s="227" t="s">
        <v>649</v>
      </c>
      <c r="G171" s="228" t="s">
        <v>176</v>
      </c>
      <c r="H171" s="229">
        <v>4</v>
      </c>
      <c r="I171" s="230"/>
      <c r="J171" s="231">
        <f>ROUND(I171*H171,2)</f>
        <v>0</v>
      </c>
      <c r="K171" s="227" t="s">
        <v>267</v>
      </c>
      <c r="L171" s="43"/>
      <c r="M171" s="232" t="s">
        <v>1</v>
      </c>
      <c r="N171" s="233" t="s">
        <v>41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84</v>
      </c>
      <c r="AT171" s="236" t="s">
        <v>160</v>
      </c>
      <c r="AU171" s="236" t="s">
        <v>84</v>
      </c>
      <c r="AY171" s="16" t="s">
        <v>157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84</v>
      </c>
      <c r="BK171" s="237">
        <f>ROUND(I171*H171,2)</f>
        <v>0</v>
      </c>
      <c r="BL171" s="16" t="s">
        <v>84</v>
      </c>
      <c r="BM171" s="236" t="s">
        <v>650</v>
      </c>
    </row>
    <row r="172" s="2" customFormat="1">
      <c r="A172" s="37"/>
      <c r="B172" s="38"/>
      <c r="C172" s="39"/>
      <c r="D172" s="238" t="s">
        <v>167</v>
      </c>
      <c r="E172" s="39"/>
      <c r="F172" s="239" t="s">
        <v>651</v>
      </c>
      <c r="G172" s="39"/>
      <c r="H172" s="39"/>
      <c r="I172" s="240"/>
      <c r="J172" s="39"/>
      <c r="K172" s="39"/>
      <c r="L172" s="43"/>
      <c r="M172" s="241"/>
      <c r="N172" s="242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167</v>
      </c>
      <c r="AU172" s="16" t="s">
        <v>84</v>
      </c>
    </row>
    <row r="173" s="2" customFormat="1" ht="33" customHeight="1">
      <c r="A173" s="37"/>
      <c r="B173" s="38"/>
      <c r="C173" s="225" t="s">
        <v>278</v>
      </c>
      <c r="D173" s="225" t="s">
        <v>160</v>
      </c>
      <c r="E173" s="226" t="s">
        <v>652</v>
      </c>
      <c r="F173" s="227" t="s">
        <v>653</v>
      </c>
      <c r="G173" s="228" t="s">
        <v>176</v>
      </c>
      <c r="H173" s="229">
        <v>2</v>
      </c>
      <c r="I173" s="230"/>
      <c r="J173" s="231">
        <f>ROUND(I173*H173,2)</f>
        <v>0</v>
      </c>
      <c r="K173" s="227" t="s">
        <v>267</v>
      </c>
      <c r="L173" s="43"/>
      <c r="M173" s="232" t="s">
        <v>1</v>
      </c>
      <c r="N173" s="233" t="s">
        <v>41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84</v>
      </c>
      <c r="AT173" s="236" t="s">
        <v>160</v>
      </c>
      <c r="AU173" s="236" t="s">
        <v>84</v>
      </c>
      <c r="AY173" s="16" t="s">
        <v>157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84</v>
      </c>
      <c r="BK173" s="237">
        <f>ROUND(I173*H173,2)</f>
        <v>0</v>
      </c>
      <c r="BL173" s="16" t="s">
        <v>84</v>
      </c>
      <c r="BM173" s="236" t="s">
        <v>654</v>
      </c>
    </row>
    <row r="174" s="2" customFormat="1">
      <c r="A174" s="37"/>
      <c r="B174" s="38"/>
      <c r="C174" s="39"/>
      <c r="D174" s="238" t="s">
        <v>167</v>
      </c>
      <c r="E174" s="39"/>
      <c r="F174" s="239" t="s">
        <v>655</v>
      </c>
      <c r="G174" s="39"/>
      <c r="H174" s="39"/>
      <c r="I174" s="240"/>
      <c r="J174" s="39"/>
      <c r="K174" s="39"/>
      <c r="L174" s="43"/>
      <c r="M174" s="241"/>
      <c r="N174" s="242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167</v>
      </c>
      <c r="AU174" s="16" t="s">
        <v>84</v>
      </c>
    </row>
    <row r="175" s="2" customFormat="1" ht="33" customHeight="1">
      <c r="A175" s="37"/>
      <c r="B175" s="38"/>
      <c r="C175" s="225" t="s">
        <v>283</v>
      </c>
      <c r="D175" s="225" t="s">
        <v>160</v>
      </c>
      <c r="E175" s="226" t="s">
        <v>656</v>
      </c>
      <c r="F175" s="227" t="s">
        <v>657</v>
      </c>
      <c r="G175" s="228" t="s">
        <v>176</v>
      </c>
      <c r="H175" s="229">
        <v>2</v>
      </c>
      <c r="I175" s="230"/>
      <c r="J175" s="231">
        <f>ROUND(I175*H175,2)</f>
        <v>0</v>
      </c>
      <c r="K175" s="227" t="s">
        <v>267</v>
      </c>
      <c r="L175" s="43"/>
      <c r="M175" s="232" t="s">
        <v>1</v>
      </c>
      <c r="N175" s="233" t="s">
        <v>41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84</v>
      </c>
      <c r="AT175" s="236" t="s">
        <v>160</v>
      </c>
      <c r="AU175" s="236" t="s">
        <v>84</v>
      </c>
      <c r="AY175" s="16" t="s">
        <v>157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84</v>
      </c>
      <c r="BK175" s="237">
        <f>ROUND(I175*H175,2)</f>
        <v>0</v>
      </c>
      <c r="BL175" s="16" t="s">
        <v>84</v>
      </c>
      <c r="BM175" s="236" t="s">
        <v>658</v>
      </c>
    </row>
    <row r="176" s="2" customFormat="1">
      <c r="A176" s="37"/>
      <c r="B176" s="38"/>
      <c r="C176" s="39"/>
      <c r="D176" s="238" t="s">
        <v>167</v>
      </c>
      <c r="E176" s="39"/>
      <c r="F176" s="239" t="s">
        <v>659</v>
      </c>
      <c r="G176" s="39"/>
      <c r="H176" s="39"/>
      <c r="I176" s="240"/>
      <c r="J176" s="39"/>
      <c r="K176" s="39"/>
      <c r="L176" s="43"/>
      <c r="M176" s="241"/>
      <c r="N176" s="242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167</v>
      </c>
      <c r="AU176" s="16" t="s">
        <v>84</v>
      </c>
    </row>
    <row r="177" s="2" customFormat="1" ht="24.15" customHeight="1">
      <c r="A177" s="37"/>
      <c r="B177" s="38"/>
      <c r="C177" s="225" t="s">
        <v>7</v>
      </c>
      <c r="D177" s="225" t="s">
        <v>160</v>
      </c>
      <c r="E177" s="226" t="s">
        <v>660</v>
      </c>
      <c r="F177" s="227" t="s">
        <v>661</v>
      </c>
      <c r="G177" s="228" t="s">
        <v>176</v>
      </c>
      <c r="H177" s="229">
        <v>2</v>
      </c>
      <c r="I177" s="230"/>
      <c r="J177" s="231">
        <f>ROUND(I177*H177,2)</f>
        <v>0</v>
      </c>
      <c r="K177" s="227" t="s">
        <v>164</v>
      </c>
      <c r="L177" s="43"/>
      <c r="M177" s="232" t="s">
        <v>1</v>
      </c>
      <c r="N177" s="233" t="s">
        <v>41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84</v>
      </c>
      <c r="AT177" s="236" t="s">
        <v>160</v>
      </c>
      <c r="AU177" s="236" t="s">
        <v>84</v>
      </c>
      <c r="AY177" s="16" t="s">
        <v>157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84</v>
      </c>
      <c r="BK177" s="237">
        <f>ROUND(I177*H177,2)</f>
        <v>0</v>
      </c>
      <c r="BL177" s="16" t="s">
        <v>84</v>
      </c>
      <c r="BM177" s="236" t="s">
        <v>662</v>
      </c>
    </row>
    <row r="178" s="2" customFormat="1">
      <c r="A178" s="37"/>
      <c r="B178" s="38"/>
      <c r="C178" s="39"/>
      <c r="D178" s="238" t="s">
        <v>167</v>
      </c>
      <c r="E178" s="39"/>
      <c r="F178" s="239" t="s">
        <v>663</v>
      </c>
      <c r="G178" s="39"/>
      <c r="H178" s="39"/>
      <c r="I178" s="240"/>
      <c r="J178" s="39"/>
      <c r="K178" s="39"/>
      <c r="L178" s="43"/>
      <c r="M178" s="241"/>
      <c r="N178" s="242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167</v>
      </c>
      <c r="AU178" s="16" t="s">
        <v>84</v>
      </c>
    </row>
    <row r="179" s="2" customFormat="1" ht="24.15" customHeight="1">
      <c r="A179" s="37"/>
      <c r="B179" s="38"/>
      <c r="C179" s="225" t="s">
        <v>255</v>
      </c>
      <c r="D179" s="225" t="s">
        <v>160</v>
      </c>
      <c r="E179" s="226" t="s">
        <v>664</v>
      </c>
      <c r="F179" s="227" t="s">
        <v>665</v>
      </c>
      <c r="G179" s="228" t="s">
        <v>176</v>
      </c>
      <c r="H179" s="229">
        <v>1</v>
      </c>
      <c r="I179" s="230"/>
      <c r="J179" s="231">
        <f>ROUND(I179*H179,2)</f>
        <v>0</v>
      </c>
      <c r="K179" s="227" t="s">
        <v>164</v>
      </c>
      <c r="L179" s="43"/>
      <c r="M179" s="232" t="s">
        <v>1</v>
      </c>
      <c r="N179" s="233" t="s">
        <v>41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84</v>
      </c>
      <c r="AT179" s="236" t="s">
        <v>160</v>
      </c>
      <c r="AU179" s="236" t="s">
        <v>84</v>
      </c>
      <c r="AY179" s="16" t="s">
        <v>157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84</v>
      </c>
      <c r="BK179" s="237">
        <f>ROUND(I179*H179,2)</f>
        <v>0</v>
      </c>
      <c r="BL179" s="16" t="s">
        <v>84</v>
      </c>
      <c r="BM179" s="236" t="s">
        <v>666</v>
      </c>
    </row>
    <row r="180" s="2" customFormat="1">
      <c r="A180" s="37"/>
      <c r="B180" s="38"/>
      <c r="C180" s="39"/>
      <c r="D180" s="238" t="s">
        <v>167</v>
      </c>
      <c r="E180" s="39"/>
      <c r="F180" s="239" t="s">
        <v>667</v>
      </c>
      <c r="G180" s="39"/>
      <c r="H180" s="39"/>
      <c r="I180" s="240"/>
      <c r="J180" s="39"/>
      <c r="K180" s="39"/>
      <c r="L180" s="43"/>
      <c r="M180" s="241"/>
      <c r="N180" s="242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167</v>
      </c>
      <c r="AU180" s="16" t="s">
        <v>84</v>
      </c>
    </row>
    <row r="181" s="2" customFormat="1" ht="24.15" customHeight="1">
      <c r="A181" s="37"/>
      <c r="B181" s="38"/>
      <c r="C181" s="225" t="s">
        <v>259</v>
      </c>
      <c r="D181" s="225" t="s">
        <v>160</v>
      </c>
      <c r="E181" s="226" t="s">
        <v>668</v>
      </c>
      <c r="F181" s="227" t="s">
        <v>669</v>
      </c>
      <c r="G181" s="228" t="s">
        <v>176</v>
      </c>
      <c r="H181" s="229">
        <v>1</v>
      </c>
      <c r="I181" s="230"/>
      <c r="J181" s="231">
        <f>ROUND(I181*H181,2)</f>
        <v>0</v>
      </c>
      <c r="K181" s="227" t="s">
        <v>164</v>
      </c>
      <c r="L181" s="43"/>
      <c r="M181" s="232" t="s">
        <v>1</v>
      </c>
      <c r="N181" s="233" t="s">
        <v>41</v>
      </c>
      <c r="O181" s="90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84</v>
      </c>
      <c r="AT181" s="236" t="s">
        <v>160</v>
      </c>
      <c r="AU181" s="236" t="s">
        <v>84</v>
      </c>
      <c r="AY181" s="16" t="s">
        <v>157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84</v>
      </c>
      <c r="BK181" s="237">
        <f>ROUND(I181*H181,2)</f>
        <v>0</v>
      </c>
      <c r="BL181" s="16" t="s">
        <v>84</v>
      </c>
      <c r="BM181" s="236" t="s">
        <v>670</v>
      </c>
    </row>
    <row r="182" s="2" customFormat="1">
      <c r="A182" s="37"/>
      <c r="B182" s="38"/>
      <c r="C182" s="39"/>
      <c r="D182" s="238" t="s">
        <v>167</v>
      </c>
      <c r="E182" s="39"/>
      <c r="F182" s="239" t="s">
        <v>671</v>
      </c>
      <c r="G182" s="39"/>
      <c r="H182" s="39"/>
      <c r="I182" s="240"/>
      <c r="J182" s="39"/>
      <c r="K182" s="39"/>
      <c r="L182" s="43"/>
      <c r="M182" s="241"/>
      <c r="N182" s="242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167</v>
      </c>
      <c r="AU182" s="16" t="s">
        <v>84</v>
      </c>
    </row>
    <row r="183" s="2" customFormat="1" ht="33" customHeight="1">
      <c r="A183" s="37"/>
      <c r="B183" s="38"/>
      <c r="C183" s="225" t="s">
        <v>264</v>
      </c>
      <c r="D183" s="225" t="s">
        <v>160</v>
      </c>
      <c r="E183" s="226" t="s">
        <v>672</v>
      </c>
      <c r="F183" s="227" t="s">
        <v>673</v>
      </c>
      <c r="G183" s="228" t="s">
        <v>163</v>
      </c>
      <c r="H183" s="229">
        <v>50</v>
      </c>
      <c r="I183" s="230"/>
      <c r="J183" s="231">
        <f>ROUND(I183*H183,2)</f>
        <v>0</v>
      </c>
      <c r="K183" s="227" t="s">
        <v>164</v>
      </c>
      <c r="L183" s="43"/>
      <c r="M183" s="232" t="s">
        <v>1</v>
      </c>
      <c r="N183" s="233" t="s">
        <v>41</v>
      </c>
      <c r="O183" s="90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84</v>
      </c>
      <c r="AT183" s="236" t="s">
        <v>160</v>
      </c>
      <c r="AU183" s="236" t="s">
        <v>84</v>
      </c>
      <c r="AY183" s="16" t="s">
        <v>157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84</v>
      </c>
      <c r="BK183" s="237">
        <f>ROUND(I183*H183,2)</f>
        <v>0</v>
      </c>
      <c r="BL183" s="16" t="s">
        <v>84</v>
      </c>
      <c r="BM183" s="236" t="s">
        <v>674</v>
      </c>
    </row>
    <row r="184" s="2" customFormat="1">
      <c r="A184" s="37"/>
      <c r="B184" s="38"/>
      <c r="C184" s="39"/>
      <c r="D184" s="238" t="s">
        <v>167</v>
      </c>
      <c r="E184" s="39"/>
      <c r="F184" s="239" t="s">
        <v>675</v>
      </c>
      <c r="G184" s="39"/>
      <c r="H184" s="39"/>
      <c r="I184" s="240"/>
      <c r="J184" s="39"/>
      <c r="K184" s="39"/>
      <c r="L184" s="43"/>
      <c r="M184" s="241"/>
      <c r="N184" s="242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167</v>
      </c>
      <c r="AU184" s="16" t="s">
        <v>84</v>
      </c>
    </row>
    <row r="185" s="2" customFormat="1" ht="37.8" customHeight="1">
      <c r="A185" s="37"/>
      <c r="B185" s="38"/>
      <c r="C185" s="225" t="s">
        <v>287</v>
      </c>
      <c r="D185" s="225" t="s">
        <v>160</v>
      </c>
      <c r="E185" s="226" t="s">
        <v>676</v>
      </c>
      <c r="F185" s="227" t="s">
        <v>677</v>
      </c>
      <c r="G185" s="228" t="s">
        <v>176</v>
      </c>
      <c r="H185" s="229">
        <v>3</v>
      </c>
      <c r="I185" s="230"/>
      <c r="J185" s="231">
        <f>ROUND(I185*H185,2)</f>
        <v>0</v>
      </c>
      <c r="K185" s="227" t="s">
        <v>164</v>
      </c>
      <c r="L185" s="43"/>
      <c r="M185" s="232" t="s">
        <v>1</v>
      </c>
      <c r="N185" s="233" t="s">
        <v>41</v>
      </c>
      <c r="O185" s="90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84</v>
      </c>
      <c r="AT185" s="236" t="s">
        <v>160</v>
      </c>
      <c r="AU185" s="236" t="s">
        <v>84</v>
      </c>
      <c r="AY185" s="16" t="s">
        <v>157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84</v>
      </c>
      <c r="BK185" s="237">
        <f>ROUND(I185*H185,2)</f>
        <v>0</v>
      </c>
      <c r="BL185" s="16" t="s">
        <v>84</v>
      </c>
      <c r="BM185" s="236" t="s">
        <v>678</v>
      </c>
    </row>
    <row r="186" s="2" customFormat="1">
      <c r="A186" s="37"/>
      <c r="B186" s="38"/>
      <c r="C186" s="39"/>
      <c r="D186" s="238" t="s">
        <v>167</v>
      </c>
      <c r="E186" s="39"/>
      <c r="F186" s="239" t="s">
        <v>679</v>
      </c>
      <c r="G186" s="39"/>
      <c r="H186" s="39"/>
      <c r="I186" s="240"/>
      <c r="J186" s="39"/>
      <c r="K186" s="39"/>
      <c r="L186" s="43"/>
      <c r="M186" s="241"/>
      <c r="N186" s="242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167</v>
      </c>
      <c r="AU186" s="16" t="s">
        <v>84</v>
      </c>
    </row>
    <row r="187" s="2" customFormat="1" ht="16.5" customHeight="1">
      <c r="A187" s="37"/>
      <c r="B187" s="38"/>
      <c r="C187" s="225" t="s">
        <v>292</v>
      </c>
      <c r="D187" s="225" t="s">
        <v>160</v>
      </c>
      <c r="E187" s="226" t="s">
        <v>260</v>
      </c>
      <c r="F187" s="227" t="s">
        <v>261</v>
      </c>
      <c r="G187" s="228" t="s">
        <v>176</v>
      </c>
      <c r="H187" s="229">
        <v>11</v>
      </c>
      <c r="I187" s="230"/>
      <c r="J187" s="231">
        <f>ROUND(I187*H187,2)</f>
        <v>0</v>
      </c>
      <c r="K187" s="227" t="s">
        <v>164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84</v>
      </c>
      <c r="AT187" s="236" t="s">
        <v>160</v>
      </c>
      <c r="AU187" s="236" t="s">
        <v>84</v>
      </c>
      <c r="AY187" s="16" t="s">
        <v>157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84</v>
      </c>
      <c r="BK187" s="237">
        <f>ROUND(I187*H187,2)</f>
        <v>0</v>
      </c>
      <c r="BL187" s="16" t="s">
        <v>84</v>
      </c>
      <c r="BM187" s="236" t="s">
        <v>680</v>
      </c>
    </row>
    <row r="188" s="2" customFormat="1">
      <c r="A188" s="37"/>
      <c r="B188" s="38"/>
      <c r="C188" s="39"/>
      <c r="D188" s="238" t="s">
        <v>167</v>
      </c>
      <c r="E188" s="39"/>
      <c r="F188" s="239" t="s">
        <v>263</v>
      </c>
      <c r="G188" s="39"/>
      <c r="H188" s="39"/>
      <c r="I188" s="240"/>
      <c r="J188" s="39"/>
      <c r="K188" s="39"/>
      <c r="L188" s="43"/>
      <c r="M188" s="241"/>
      <c r="N188" s="242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167</v>
      </c>
      <c r="AU188" s="16" t="s">
        <v>84</v>
      </c>
    </row>
    <row r="189" s="2" customFormat="1" ht="37.8" customHeight="1">
      <c r="A189" s="37"/>
      <c r="B189" s="38"/>
      <c r="C189" s="225" t="s">
        <v>296</v>
      </c>
      <c r="D189" s="225" t="s">
        <v>160</v>
      </c>
      <c r="E189" s="226" t="s">
        <v>681</v>
      </c>
      <c r="F189" s="227" t="s">
        <v>682</v>
      </c>
      <c r="G189" s="228" t="s">
        <v>176</v>
      </c>
      <c r="H189" s="229">
        <v>2</v>
      </c>
      <c r="I189" s="230"/>
      <c r="J189" s="231">
        <f>ROUND(I189*H189,2)</f>
        <v>0</v>
      </c>
      <c r="K189" s="227" t="s">
        <v>164</v>
      </c>
      <c r="L189" s="43"/>
      <c r="M189" s="232" t="s">
        <v>1</v>
      </c>
      <c r="N189" s="233" t="s">
        <v>41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165</v>
      </c>
      <c r="AT189" s="236" t="s">
        <v>160</v>
      </c>
      <c r="AU189" s="236" t="s">
        <v>84</v>
      </c>
      <c r="AY189" s="16" t="s">
        <v>157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84</v>
      </c>
      <c r="BK189" s="237">
        <f>ROUND(I189*H189,2)</f>
        <v>0</v>
      </c>
      <c r="BL189" s="16" t="s">
        <v>165</v>
      </c>
      <c r="BM189" s="236" t="s">
        <v>683</v>
      </c>
    </row>
    <row r="190" s="2" customFormat="1">
      <c r="A190" s="37"/>
      <c r="B190" s="38"/>
      <c r="C190" s="39"/>
      <c r="D190" s="238" t="s">
        <v>167</v>
      </c>
      <c r="E190" s="39"/>
      <c r="F190" s="239" t="s">
        <v>684</v>
      </c>
      <c r="G190" s="39"/>
      <c r="H190" s="39"/>
      <c r="I190" s="240"/>
      <c r="J190" s="39"/>
      <c r="K190" s="39"/>
      <c r="L190" s="43"/>
      <c r="M190" s="241"/>
      <c r="N190" s="242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167</v>
      </c>
      <c r="AU190" s="16" t="s">
        <v>84</v>
      </c>
    </row>
    <row r="191" s="12" customFormat="1" ht="25.92" customHeight="1">
      <c r="A191" s="12"/>
      <c r="B191" s="209"/>
      <c r="C191" s="210"/>
      <c r="D191" s="211" t="s">
        <v>75</v>
      </c>
      <c r="E191" s="212" t="s">
        <v>685</v>
      </c>
      <c r="F191" s="212" t="s">
        <v>686</v>
      </c>
      <c r="G191" s="210"/>
      <c r="H191" s="210"/>
      <c r="I191" s="213"/>
      <c r="J191" s="214">
        <f>BK191</f>
        <v>0</v>
      </c>
      <c r="K191" s="210"/>
      <c r="L191" s="215"/>
      <c r="M191" s="216"/>
      <c r="N191" s="217"/>
      <c r="O191" s="217"/>
      <c r="P191" s="218">
        <f>SUM(P192:P197)</f>
        <v>0</v>
      </c>
      <c r="Q191" s="217"/>
      <c r="R191" s="218">
        <f>SUM(R192:R197)</f>
        <v>0</v>
      </c>
      <c r="S191" s="217"/>
      <c r="T191" s="219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84</v>
      </c>
      <c r="AT191" s="221" t="s">
        <v>75</v>
      </c>
      <c r="AU191" s="221" t="s">
        <v>76</v>
      </c>
      <c r="AY191" s="220" t="s">
        <v>157</v>
      </c>
      <c r="BK191" s="222">
        <f>SUM(BK192:BK197)</f>
        <v>0</v>
      </c>
    </row>
    <row r="192" s="2" customFormat="1" ht="33" customHeight="1">
      <c r="A192" s="37"/>
      <c r="B192" s="38"/>
      <c r="C192" s="243" t="s">
        <v>300</v>
      </c>
      <c r="D192" s="243" t="s">
        <v>169</v>
      </c>
      <c r="E192" s="244" t="s">
        <v>687</v>
      </c>
      <c r="F192" s="245" t="s">
        <v>688</v>
      </c>
      <c r="G192" s="246" t="s">
        <v>163</v>
      </c>
      <c r="H192" s="247">
        <v>350</v>
      </c>
      <c r="I192" s="248"/>
      <c r="J192" s="249">
        <f>ROUND(I192*H192,2)</f>
        <v>0</v>
      </c>
      <c r="K192" s="245" t="s">
        <v>164</v>
      </c>
      <c r="L192" s="250"/>
      <c r="M192" s="251" t="s">
        <v>1</v>
      </c>
      <c r="N192" s="252" t="s">
        <v>41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199</v>
      </c>
      <c r="AT192" s="236" t="s">
        <v>169</v>
      </c>
      <c r="AU192" s="236" t="s">
        <v>84</v>
      </c>
      <c r="AY192" s="16" t="s">
        <v>157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84</v>
      </c>
      <c r="BK192" s="237">
        <f>ROUND(I192*H192,2)</f>
        <v>0</v>
      </c>
      <c r="BL192" s="16" t="s">
        <v>156</v>
      </c>
      <c r="BM192" s="236" t="s">
        <v>689</v>
      </c>
    </row>
    <row r="193" s="2" customFormat="1">
      <c r="A193" s="37"/>
      <c r="B193" s="38"/>
      <c r="C193" s="39"/>
      <c r="D193" s="238" t="s">
        <v>167</v>
      </c>
      <c r="E193" s="39"/>
      <c r="F193" s="239" t="s">
        <v>688</v>
      </c>
      <c r="G193" s="39"/>
      <c r="H193" s="39"/>
      <c r="I193" s="240"/>
      <c r="J193" s="39"/>
      <c r="K193" s="39"/>
      <c r="L193" s="43"/>
      <c r="M193" s="241"/>
      <c r="N193" s="242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167</v>
      </c>
      <c r="AU193" s="16" t="s">
        <v>84</v>
      </c>
    </row>
    <row r="194" s="2" customFormat="1" ht="33" customHeight="1">
      <c r="A194" s="37"/>
      <c r="B194" s="38"/>
      <c r="C194" s="243" t="s">
        <v>304</v>
      </c>
      <c r="D194" s="243" t="s">
        <v>169</v>
      </c>
      <c r="E194" s="244" t="s">
        <v>690</v>
      </c>
      <c r="F194" s="245" t="s">
        <v>691</v>
      </c>
      <c r="G194" s="246" t="s">
        <v>163</v>
      </c>
      <c r="H194" s="247">
        <v>50</v>
      </c>
      <c r="I194" s="248"/>
      <c r="J194" s="249">
        <f>ROUND(I194*H194,2)</f>
        <v>0</v>
      </c>
      <c r="K194" s="245" t="s">
        <v>164</v>
      </c>
      <c r="L194" s="250"/>
      <c r="M194" s="251" t="s">
        <v>1</v>
      </c>
      <c r="N194" s="252" t="s">
        <v>41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199</v>
      </c>
      <c r="AT194" s="236" t="s">
        <v>169</v>
      </c>
      <c r="AU194" s="236" t="s">
        <v>84</v>
      </c>
      <c r="AY194" s="16" t="s">
        <v>157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84</v>
      </c>
      <c r="BK194" s="237">
        <f>ROUND(I194*H194,2)</f>
        <v>0</v>
      </c>
      <c r="BL194" s="16" t="s">
        <v>156</v>
      </c>
      <c r="BM194" s="236" t="s">
        <v>692</v>
      </c>
    </row>
    <row r="195" s="2" customFormat="1">
      <c r="A195" s="37"/>
      <c r="B195" s="38"/>
      <c r="C195" s="39"/>
      <c r="D195" s="238" t="s">
        <v>167</v>
      </c>
      <c r="E195" s="39"/>
      <c r="F195" s="239" t="s">
        <v>691</v>
      </c>
      <c r="G195" s="39"/>
      <c r="H195" s="39"/>
      <c r="I195" s="240"/>
      <c r="J195" s="39"/>
      <c r="K195" s="39"/>
      <c r="L195" s="43"/>
      <c r="M195" s="241"/>
      <c r="N195" s="242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167</v>
      </c>
      <c r="AU195" s="16" t="s">
        <v>84</v>
      </c>
    </row>
    <row r="196" s="2" customFormat="1" ht="16.5" customHeight="1">
      <c r="A196" s="37"/>
      <c r="B196" s="38"/>
      <c r="C196" s="225" t="s">
        <v>693</v>
      </c>
      <c r="D196" s="225" t="s">
        <v>160</v>
      </c>
      <c r="E196" s="226" t="s">
        <v>694</v>
      </c>
      <c r="F196" s="227" t="s">
        <v>695</v>
      </c>
      <c r="G196" s="228" t="s">
        <v>163</v>
      </c>
      <c r="H196" s="229">
        <v>400</v>
      </c>
      <c r="I196" s="230"/>
      <c r="J196" s="231">
        <f>ROUND(I196*H196,2)</f>
        <v>0</v>
      </c>
      <c r="K196" s="227" t="s">
        <v>267</v>
      </c>
      <c r="L196" s="43"/>
      <c r="M196" s="232" t="s">
        <v>1</v>
      </c>
      <c r="N196" s="233" t="s">
        <v>41</v>
      </c>
      <c r="O196" s="90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6" t="s">
        <v>84</v>
      </c>
      <c r="AT196" s="236" t="s">
        <v>160</v>
      </c>
      <c r="AU196" s="236" t="s">
        <v>84</v>
      </c>
      <c r="AY196" s="16" t="s">
        <v>157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6" t="s">
        <v>84</v>
      </c>
      <c r="BK196" s="237">
        <f>ROUND(I196*H196,2)</f>
        <v>0</v>
      </c>
      <c r="BL196" s="16" t="s">
        <v>84</v>
      </c>
      <c r="BM196" s="236" t="s">
        <v>696</v>
      </c>
    </row>
    <row r="197" s="2" customFormat="1">
      <c r="A197" s="37"/>
      <c r="B197" s="38"/>
      <c r="C197" s="39"/>
      <c r="D197" s="238" t="s">
        <v>167</v>
      </c>
      <c r="E197" s="39"/>
      <c r="F197" s="239" t="s">
        <v>695</v>
      </c>
      <c r="G197" s="39"/>
      <c r="H197" s="39"/>
      <c r="I197" s="240"/>
      <c r="J197" s="39"/>
      <c r="K197" s="39"/>
      <c r="L197" s="43"/>
      <c r="M197" s="241"/>
      <c r="N197" s="242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167</v>
      </c>
      <c r="AU197" s="16" t="s">
        <v>84</v>
      </c>
    </row>
    <row r="198" s="12" customFormat="1" ht="25.92" customHeight="1">
      <c r="A198" s="12"/>
      <c r="B198" s="209"/>
      <c r="C198" s="210"/>
      <c r="D198" s="211" t="s">
        <v>75</v>
      </c>
      <c r="E198" s="212" t="s">
        <v>697</v>
      </c>
      <c r="F198" s="212" t="s">
        <v>698</v>
      </c>
      <c r="G198" s="210"/>
      <c r="H198" s="210"/>
      <c r="I198" s="213"/>
      <c r="J198" s="214">
        <f>BK198</f>
        <v>0</v>
      </c>
      <c r="K198" s="210"/>
      <c r="L198" s="215"/>
      <c r="M198" s="216"/>
      <c r="N198" s="217"/>
      <c r="O198" s="217"/>
      <c r="P198" s="218">
        <f>SUM(P199:P220)</f>
        <v>0</v>
      </c>
      <c r="Q198" s="217"/>
      <c r="R198" s="218">
        <f>SUM(R199:R220)</f>
        <v>0</v>
      </c>
      <c r="S198" s="217"/>
      <c r="T198" s="219">
        <f>SUM(T199:T220)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0" t="s">
        <v>84</v>
      </c>
      <c r="AT198" s="221" t="s">
        <v>75</v>
      </c>
      <c r="AU198" s="221" t="s">
        <v>76</v>
      </c>
      <c r="AY198" s="220" t="s">
        <v>157</v>
      </c>
      <c r="BK198" s="222">
        <f>SUM(BK199:BK220)</f>
        <v>0</v>
      </c>
    </row>
    <row r="199" s="2" customFormat="1" ht="16.5" customHeight="1">
      <c r="A199" s="37"/>
      <c r="B199" s="38"/>
      <c r="C199" s="243" t="s">
        <v>310</v>
      </c>
      <c r="D199" s="243" t="s">
        <v>169</v>
      </c>
      <c r="E199" s="244" t="s">
        <v>699</v>
      </c>
      <c r="F199" s="245" t="s">
        <v>700</v>
      </c>
      <c r="G199" s="246" t="s">
        <v>176</v>
      </c>
      <c r="H199" s="247">
        <v>2</v>
      </c>
      <c r="I199" s="248"/>
      <c r="J199" s="249">
        <f>ROUND(I199*H199,2)</f>
        <v>0</v>
      </c>
      <c r="K199" s="245" t="s">
        <v>164</v>
      </c>
      <c r="L199" s="250"/>
      <c r="M199" s="251" t="s">
        <v>1</v>
      </c>
      <c r="N199" s="252" t="s">
        <v>41</v>
      </c>
      <c r="O199" s="90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197</v>
      </c>
      <c r="AT199" s="236" t="s">
        <v>169</v>
      </c>
      <c r="AU199" s="236" t="s">
        <v>84</v>
      </c>
      <c r="AY199" s="16" t="s">
        <v>157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84</v>
      </c>
      <c r="BK199" s="237">
        <f>ROUND(I199*H199,2)</f>
        <v>0</v>
      </c>
      <c r="BL199" s="16" t="s">
        <v>197</v>
      </c>
      <c r="BM199" s="236" t="s">
        <v>701</v>
      </c>
    </row>
    <row r="200" s="2" customFormat="1">
      <c r="A200" s="37"/>
      <c r="B200" s="38"/>
      <c r="C200" s="39"/>
      <c r="D200" s="238" t="s">
        <v>167</v>
      </c>
      <c r="E200" s="39"/>
      <c r="F200" s="239" t="s">
        <v>700</v>
      </c>
      <c r="G200" s="39"/>
      <c r="H200" s="39"/>
      <c r="I200" s="240"/>
      <c r="J200" s="39"/>
      <c r="K200" s="39"/>
      <c r="L200" s="43"/>
      <c r="M200" s="241"/>
      <c r="N200" s="242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167</v>
      </c>
      <c r="AU200" s="16" t="s">
        <v>84</v>
      </c>
    </row>
    <row r="201" s="2" customFormat="1" ht="24.15" customHeight="1">
      <c r="A201" s="37"/>
      <c r="B201" s="38"/>
      <c r="C201" s="243" t="s">
        <v>315</v>
      </c>
      <c r="D201" s="243" t="s">
        <v>169</v>
      </c>
      <c r="E201" s="244" t="s">
        <v>702</v>
      </c>
      <c r="F201" s="245" t="s">
        <v>703</v>
      </c>
      <c r="G201" s="246" t="s">
        <v>176</v>
      </c>
      <c r="H201" s="247">
        <v>2</v>
      </c>
      <c r="I201" s="248"/>
      <c r="J201" s="249">
        <f>ROUND(I201*H201,2)</f>
        <v>0</v>
      </c>
      <c r="K201" s="245" t="s">
        <v>267</v>
      </c>
      <c r="L201" s="250"/>
      <c r="M201" s="251" t="s">
        <v>1</v>
      </c>
      <c r="N201" s="252" t="s">
        <v>41</v>
      </c>
      <c r="O201" s="90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86</v>
      </c>
      <c r="AT201" s="236" t="s">
        <v>169</v>
      </c>
      <c r="AU201" s="236" t="s">
        <v>84</v>
      </c>
      <c r="AY201" s="16" t="s">
        <v>157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84</v>
      </c>
      <c r="BK201" s="237">
        <f>ROUND(I201*H201,2)</f>
        <v>0</v>
      </c>
      <c r="BL201" s="16" t="s">
        <v>84</v>
      </c>
      <c r="BM201" s="236" t="s">
        <v>704</v>
      </c>
    </row>
    <row r="202" s="2" customFormat="1">
      <c r="A202" s="37"/>
      <c r="B202" s="38"/>
      <c r="C202" s="39"/>
      <c r="D202" s="238" t="s">
        <v>167</v>
      </c>
      <c r="E202" s="39"/>
      <c r="F202" s="239" t="s">
        <v>703</v>
      </c>
      <c r="G202" s="39"/>
      <c r="H202" s="39"/>
      <c r="I202" s="240"/>
      <c r="J202" s="39"/>
      <c r="K202" s="39"/>
      <c r="L202" s="43"/>
      <c r="M202" s="241"/>
      <c r="N202" s="242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167</v>
      </c>
      <c r="AU202" s="16" t="s">
        <v>84</v>
      </c>
    </row>
    <row r="203" s="2" customFormat="1" ht="24.15" customHeight="1">
      <c r="A203" s="37"/>
      <c r="B203" s="38"/>
      <c r="C203" s="243" t="s">
        <v>320</v>
      </c>
      <c r="D203" s="243" t="s">
        <v>169</v>
      </c>
      <c r="E203" s="244" t="s">
        <v>705</v>
      </c>
      <c r="F203" s="245" t="s">
        <v>706</v>
      </c>
      <c r="G203" s="246" t="s">
        <v>176</v>
      </c>
      <c r="H203" s="247">
        <v>2</v>
      </c>
      <c r="I203" s="248"/>
      <c r="J203" s="249">
        <f>ROUND(I203*H203,2)</f>
        <v>0</v>
      </c>
      <c r="K203" s="245" t="s">
        <v>164</v>
      </c>
      <c r="L203" s="250"/>
      <c r="M203" s="251" t="s">
        <v>1</v>
      </c>
      <c r="N203" s="252" t="s">
        <v>41</v>
      </c>
      <c r="O203" s="90"/>
      <c r="P203" s="234">
        <f>O203*H203</f>
        <v>0</v>
      </c>
      <c r="Q203" s="234">
        <v>0</v>
      </c>
      <c r="R203" s="234">
        <f>Q203*H203</f>
        <v>0</v>
      </c>
      <c r="S203" s="234">
        <v>0</v>
      </c>
      <c r="T203" s="23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6" t="s">
        <v>197</v>
      </c>
      <c r="AT203" s="236" t="s">
        <v>169</v>
      </c>
      <c r="AU203" s="236" t="s">
        <v>84</v>
      </c>
      <c r="AY203" s="16" t="s">
        <v>157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6" t="s">
        <v>84</v>
      </c>
      <c r="BK203" s="237">
        <f>ROUND(I203*H203,2)</f>
        <v>0</v>
      </c>
      <c r="BL203" s="16" t="s">
        <v>197</v>
      </c>
      <c r="BM203" s="236" t="s">
        <v>707</v>
      </c>
    </row>
    <row r="204" s="2" customFormat="1">
      <c r="A204" s="37"/>
      <c r="B204" s="38"/>
      <c r="C204" s="39"/>
      <c r="D204" s="238" t="s">
        <v>167</v>
      </c>
      <c r="E204" s="39"/>
      <c r="F204" s="239" t="s">
        <v>706</v>
      </c>
      <c r="G204" s="39"/>
      <c r="H204" s="39"/>
      <c r="I204" s="240"/>
      <c r="J204" s="39"/>
      <c r="K204" s="39"/>
      <c r="L204" s="43"/>
      <c r="M204" s="241"/>
      <c r="N204" s="242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167</v>
      </c>
      <c r="AU204" s="16" t="s">
        <v>84</v>
      </c>
    </row>
    <row r="205" s="2" customFormat="1" ht="24.15" customHeight="1">
      <c r="A205" s="37"/>
      <c r="B205" s="38"/>
      <c r="C205" s="243" t="s">
        <v>325</v>
      </c>
      <c r="D205" s="243" t="s">
        <v>169</v>
      </c>
      <c r="E205" s="244" t="s">
        <v>708</v>
      </c>
      <c r="F205" s="245" t="s">
        <v>709</v>
      </c>
      <c r="G205" s="246" t="s">
        <v>176</v>
      </c>
      <c r="H205" s="247">
        <v>2</v>
      </c>
      <c r="I205" s="248"/>
      <c r="J205" s="249">
        <f>ROUND(I205*H205,2)</f>
        <v>0</v>
      </c>
      <c r="K205" s="245" t="s">
        <v>164</v>
      </c>
      <c r="L205" s="250"/>
      <c r="M205" s="251" t="s">
        <v>1</v>
      </c>
      <c r="N205" s="252" t="s">
        <v>41</v>
      </c>
      <c r="O205" s="90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197</v>
      </c>
      <c r="AT205" s="236" t="s">
        <v>169</v>
      </c>
      <c r="AU205" s="236" t="s">
        <v>84</v>
      </c>
      <c r="AY205" s="16" t="s">
        <v>157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84</v>
      </c>
      <c r="BK205" s="237">
        <f>ROUND(I205*H205,2)</f>
        <v>0</v>
      </c>
      <c r="BL205" s="16" t="s">
        <v>197</v>
      </c>
      <c r="BM205" s="236" t="s">
        <v>710</v>
      </c>
    </row>
    <row r="206" s="2" customFormat="1">
      <c r="A206" s="37"/>
      <c r="B206" s="38"/>
      <c r="C206" s="39"/>
      <c r="D206" s="238" t="s">
        <v>167</v>
      </c>
      <c r="E206" s="39"/>
      <c r="F206" s="239" t="s">
        <v>709</v>
      </c>
      <c r="G206" s="39"/>
      <c r="H206" s="39"/>
      <c r="I206" s="240"/>
      <c r="J206" s="39"/>
      <c r="K206" s="39"/>
      <c r="L206" s="43"/>
      <c r="M206" s="241"/>
      <c r="N206" s="242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167</v>
      </c>
      <c r="AU206" s="16" t="s">
        <v>84</v>
      </c>
    </row>
    <row r="207" s="2" customFormat="1" ht="24.15" customHeight="1">
      <c r="A207" s="37"/>
      <c r="B207" s="38"/>
      <c r="C207" s="243" t="s">
        <v>330</v>
      </c>
      <c r="D207" s="243" t="s">
        <v>169</v>
      </c>
      <c r="E207" s="244" t="s">
        <v>711</v>
      </c>
      <c r="F207" s="245" t="s">
        <v>712</v>
      </c>
      <c r="G207" s="246" t="s">
        <v>176</v>
      </c>
      <c r="H207" s="247">
        <v>2</v>
      </c>
      <c r="I207" s="248"/>
      <c r="J207" s="249">
        <f>ROUND(I207*H207,2)</f>
        <v>0</v>
      </c>
      <c r="K207" s="245" t="s">
        <v>164</v>
      </c>
      <c r="L207" s="250"/>
      <c r="M207" s="251" t="s">
        <v>1</v>
      </c>
      <c r="N207" s="252" t="s">
        <v>41</v>
      </c>
      <c r="O207" s="90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197</v>
      </c>
      <c r="AT207" s="236" t="s">
        <v>169</v>
      </c>
      <c r="AU207" s="236" t="s">
        <v>84</v>
      </c>
      <c r="AY207" s="16" t="s">
        <v>157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84</v>
      </c>
      <c r="BK207" s="237">
        <f>ROUND(I207*H207,2)</f>
        <v>0</v>
      </c>
      <c r="BL207" s="16" t="s">
        <v>197</v>
      </c>
      <c r="BM207" s="236" t="s">
        <v>713</v>
      </c>
    </row>
    <row r="208" s="2" customFormat="1">
      <c r="A208" s="37"/>
      <c r="B208" s="38"/>
      <c r="C208" s="39"/>
      <c r="D208" s="238" t="s">
        <v>167</v>
      </c>
      <c r="E208" s="39"/>
      <c r="F208" s="239" t="s">
        <v>712</v>
      </c>
      <c r="G208" s="39"/>
      <c r="H208" s="39"/>
      <c r="I208" s="240"/>
      <c r="J208" s="39"/>
      <c r="K208" s="39"/>
      <c r="L208" s="43"/>
      <c r="M208" s="241"/>
      <c r="N208" s="242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167</v>
      </c>
      <c r="AU208" s="16" t="s">
        <v>84</v>
      </c>
    </row>
    <row r="209" s="2" customFormat="1" ht="37.8" customHeight="1">
      <c r="A209" s="37"/>
      <c r="B209" s="38"/>
      <c r="C209" s="243" t="s">
        <v>335</v>
      </c>
      <c r="D209" s="243" t="s">
        <v>169</v>
      </c>
      <c r="E209" s="244" t="s">
        <v>714</v>
      </c>
      <c r="F209" s="245" t="s">
        <v>715</v>
      </c>
      <c r="G209" s="246" t="s">
        <v>176</v>
      </c>
      <c r="H209" s="247">
        <v>1</v>
      </c>
      <c r="I209" s="248"/>
      <c r="J209" s="249">
        <f>ROUND(I209*H209,2)</f>
        <v>0</v>
      </c>
      <c r="K209" s="245" t="s">
        <v>164</v>
      </c>
      <c r="L209" s="250"/>
      <c r="M209" s="251" t="s">
        <v>1</v>
      </c>
      <c r="N209" s="252" t="s">
        <v>41</v>
      </c>
      <c r="O209" s="90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197</v>
      </c>
      <c r="AT209" s="236" t="s">
        <v>169</v>
      </c>
      <c r="AU209" s="236" t="s">
        <v>84</v>
      </c>
      <c r="AY209" s="16" t="s">
        <v>157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84</v>
      </c>
      <c r="BK209" s="237">
        <f>ROUND(I209*H209,2)</f>
        <v>0</v>
      </c>
      <c r="BL209" s="16" t="s">
        <v>197</v>
      </c>
      <c r="BM209" s="236" t="s">
        <v>716</v>
      </c>
    </row>
    <row r="210" s="2" customFormat="1">
      <c r="A210" s="37"/>
      <c r="B210" s="38"/>
      <c r="C210" s="39"/>
      <c r="D210" s="238" t="s">
        <v>167</v>
      </c>
      <c r="E210" s="39"/>
      <c r="F210" s="239" t="s">
        <v>715</v>
      </c>
      <c r="G210" s="39"/>
      <c r="H210" s="39"/>
      <c r="I210" s="240"/>
      <c r="J210" s="39"/>
      <c r="K210" s="39"/>
      <c r="L210" s="43"/>
      <c r="M210" s="241"/>
      <c r="N210" s="242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167</v>
      </c>
      <c r="AU210" s="16" t="s">
        <v>84</v>
      </c>
    </row>
    <row r="211" s="2" customFormat="1" ht="37.8" customHeight="1">
      <c r="A211" s="37"/>
      <c r="B211" s="38"/>
      <c r="C211" s="243" t="s">
        <v>340</v>
      </c>
      <c r="D211" s="243" t="s">
        <v>169</v>
      </c>
      <c r="E211" s="244" t="s">
        <v>717</v>
      </c>
      <c r="F211" s="245" t="s">
        <v>718</v>
      </c>
      <c r="G211" s="246" t="s">
        <v>176</v>
      </c>
      <c r="H211" s="247">
        <v>1</v>
      </c>
      <c r="I211" s="248"/>
      <c r="J211" s="249">
        <f>ROUND(I211*H211,2)</f>
        <v>0</v>
      </c>
      <c r="K211" s="245" t="s">
        <v>164</v>
      </c>
      <c r="L211" s="250"/>
      <c r="M211" s="251" t="s">
        <v>1</v>
      </c>
      <c r="N211" s="252" t="s">
        <v>41</v>
      </c>
      <c r="O211" s="90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197</v>
      </c>
      <c r="AT211" s="236" t="s">
        <v>169</v>
      </c>
      <c r="AU211" s="236" t="s">
        <v>84</v>
      </c>
      <c r="AY211" s="16" t="s">
        <v>157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84</v>
      </c>
      <c r="BK211" s="237">
        <f>ROUND(I211*H211,2)</f>
        <v>0</v>
      </c>
      <c r="BL211" s="16" t="s">
        <v>197</v>
      </c>
      <c r="BM211" s="236" t="s">
        <v>719</v>
      </c>
    </row>
    <row r="212" s="2" customFormat="1">
      <c r="A212" s="37"/>
      <c r="B212" s="38"/>
      <c r="C212" s="39"/>
      <c r="D212" s="238" t="s">
        <v>167</v>
      </c>
      <c r="E212" s="39"/>
      <c r="F212" s="239" t="s">
        <v>718</v>
      </c>
      <c r="G212" s="39"/>
      <c r="H212" s="39"/>
      <c r="I212" s="240"/>
      <c r="J212" s="39"/>
      <c r="K212" s="39"/>
      <c r="L212" s="43"/>
      <c r="M212" s="241"/>
      <c r="N212" s="242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167</v>
      </c>
      <c r="AU212" s="16" t="s">
        <v>84</v>
      </c>
    </row>
    <row r="213" s="2" customFormat="1" ht="33" customHeight="1">
      <c r="A213" s="37"/>
      <c r="B213" s="38"/>
      <c r="C213" s="225" t="s">
        <v>720</v>
      </c>
      <c r="D213" s="225" t="s">
        <v>160</v>
      </c>
      <c r="E213" s="226" t="s">
        <v>721</v>
      </c>
      <c r="F213" s="227" t="s">
        <v>722</v>
      </c>
      <c r="G213" s="228" t="s">
        <v>176</v>
      </c>
      <c r="H213" s="229">
        <v>2</v>
      </c>
      <c r="I213" s="230"/>
      <c r="J213" s="231">
        <f>ROUND(I213*H213,2)</f>
        <v>0</v>
      </c>
      <c r="K213" s="227" t="s">
        <v>267</v>
      </c>
      <c r="L213" s="43"/>
      <c r="M213" s="232" t="s">
        <v>1</v>
      </c>
      <c r="N213" s="233" t="s">
        <v>41</v>
      </c>
      <c r="O213" s="90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6" t="s">
        <v>84</v>
      </c>
      <c r="AT213" s="236" t="s">
        <v>160</v>
      </c>
      <c r="AU213" s="236" t="s">
        <v>84</v>
      </c>
      <c r="AY213" s="16" t="s">
        <v>157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6" t="s">
        <v>84</v>
      </c>
      <c r="BK213" s="237">
        <f>ROUND(I213*H213,2)</f>
        <v>0</v>
      </c>
      <c r="BL213" s="16" t="s">
        <v>84</v>
      </c>
      <c r="BM213" s="236" t="s">
        <v>723</v>
      </c>
    </row>
    <row r="214" s="2" customFormat="1">
      <c r="A214" s="37"/>
      <c r="B214" s="38"/>
      <c r="C214" s="39"/>
      <c r="D214" s="238" t="s">
        <v>167</v>
      </c>
      <c r="E214" s="39"/>
      <c r="F214" s="239" t="s">
        <v>722</v>
      </c>
      <c r="G214" s="39"/>
      <c r="H214" s="39"/>
      <c r="I214" s="240"/>
      <c r="J214" s="39"/>
      <c r="K214" s="39"/>
      <c r="L214" s="43"/>
      <c r="M214" s="241"/>
      <c r="N214" s="242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167</v>
      </c>
      <c r="AU214" s="16" t="s">
        <v>84</v>
      </c>
    </row>
    <row r="215" s="2" customFormat="1" ht="16.5" customHeight="1">
      <c r="A215" s="37"/>
      <c r="B215" s="38"/>
      <c r="C215" s="225" t="s">
        <v>402</v>
      </c>
      <c r="D215" s="225" t="s">
        <v>160</v>
      </c>
      <c r="E215" s="226" t="s">
        <v>724</v>
      </c>
      <c r="F215" s="227" t="s">
        <v>725</v>
      </c>
      <c r="G215" s="228" t="s">
        <v>176</v>
      </c>
      <c r="H215" s="229">
        <v>2</v>
      </c>
      <c r="I215" s="230"/>
      <c r="J215" s="231">
        <f>ROUND(I215*H215,2)</f>
        <v>0</v>
      </c>
      <c r="K215" s="227" t="s">
        <v>164</v>
      </c>
      <c r="L215" s="43"/>
      <c r="M215" s="232" t="s">
        <v>1</v>
      </c>
      <c r="N215" s="233" t="s">
        <v>41</v>
      </c>
      <c r="O215" s="90"/>
      <c r="P215" s="234">
        <f>O215*H215</f>
        <v>0</v>
      </c>
      <c r="Q215" s="234">
        <v>0</v>
      </c>
      <c r="R215" s="234">
        <f>Q215*H215</f>
        <v>0</v>
      </c>
      <c r="S215" s="234">
        <v>0</v>
      </c>
      <c r="T215" s="23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6" t="s">
        <v>165</v>
      </c>
      <c r="AT215" s="236" t="s">
        <v>160</v>
      </c>
      <c r="AU215" s="236" t="s">
        <v>84</v>
      </c>
      <c r="AY215" s="16" t="s">
        <v>157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6" t="s">
        <v>84</v>
      </c>
      <c r="BK215" s="237">
        <f>ROUND(I215*H215,2)</f>
        <v>0</v>
      </c>
      <c r="BL215" s="16" t="s">
        <v>165</v>
      </c>
      <c r="BM215" s="236" t="s">
        <v>726</v>
      </c>
    </row>
    <row r="216" s="2" customFormat="1">
      <c r="A216" s="37"/>
      <c r="B216" s="38"/>
      <c r="C216" s="39"/>
      <c r="D216" s="238" t="s">
        <v>167</v>
      </c>
      <c r="E216" s="39"/>
      <c r="F216" s="239" t="s">
        <v>727</v>
      </c>
      <c r="G216" s="39"/>
      <c r="H216" s="39"/>
      <c r="I216" s="240"/>
      <c r="J216" s="39"/>
      <c r="K216" s="39"/>
      <c r="L216" s="43"/>
      <c r="M216" s="241"/>
      <c r="N216" s="242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167</v>
      </c>
      <c r="AU216" s="16" t="s">
        <v>84</v>
      </c>
    </row>
    <row r="217" s="2" customFormat="1" ht="24.15" customHeight="1">
      <c r="A217" s="37"/>
      <c r="B217" s="38"/>
      <c r="C217" s="225" t="s">
        <v>728</v>
      </c>
      <c r="D217" s="225" t="s">
        <v>160</v>
      </c>
      <c r="E217" s="226" t="s">
        <v>729</v>
      </c>
      <c r="F217" s="227" t="s">
        <v>730</v>
      </c>
      <c r="G217" s="228" t="s">
        <v>176</v>
      </c>
      <c r="H217" s="229">
        <v>2</v>
      </c>
      <c r="I217" s="230"/>
      <c r="J217" s="231">
        <f>ROUND(I217*H217,2)</f>
        <v>0</v>
      </c>
      <c r="K217" s="227" t="s">
        <v>164</v>
      </c>
      <c r="L217" s="43"/>
      <c r="M217" s="232" t="s">
        <v>1</v>
      </c>
      <c r="N217" s="233" t="s">
        <v>41</v>
      </c>
      <c r="O217" s="90"/>
      <c r="P217" s="234">
        <f>O217*H217</f>
        <v>0</v>
      </c>
      <c r="Q217" s="234">
        <v>0</v>
      </c>
      <c r="R217" s="234">
        <f>Q217*H217</f>
        <v>0</v>
      </c>
      <c r="S217" s="234">
        <v>0</v>
      </c>
      <c r="T217" s="23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6" t="s">
        <v>165</v>
      </c>
      <c r="AT217" s="236" t="s">
        <v>160</v>
      </c>
      <c r="AU217" s="236" t="s">
        <v>84</v>
      </c>
      <c r="AY217" s="16" t="s">
        <v>157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6" t="s">
        <v>84</v>
      </c>
      <c r="BK217" s="237">
        <f>ROUND(I217*H217,2)</f>
        <v>0</v>
      </c>
      <c r="BL217" s="16" t="s">
        <v>165</v>
      </c>
      <c r="BM217" s="236" t="s">
        <v>731</v>
      </c>
    </row>
    <row r="218" s="2" customFormat="1">
      <c r="A218" s="37"/>
      <c r="B218" s="38"/>
      <c r="C218" s="39"/>
      <c r="D218" s="238" t="s">
        <v>167</v>
      </c>
      <c r="E218" s="39"/>
      <c r="F218" s="239" t="s">
        <v>730</v>
      </c>
      <c r="G218" s="39"/>
      <c r="H218" s="39"/>
      <c r="I218" s="240"/>
      <c r="J218" s="39"/>
      <c r="K218" s="39"/>
      <c r="L218" s="43"/>
      <c r="M218" s="241"/>
      <c r="N218" s="242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167</v>
      </c>
      <c r="AU218" s="16" t="s">
        <v>84</v>
      </c>
    </row>
    <row r="219" s="2" customFormat="1" ht="24.15" customHeight="1">
      <c r="A219" s="37"/>
      <c r="B219" s="38"/>
      <c r="C219" s="225" t="s">
        <v>732</v>
      </c>
      <c r="D219" s="225" t="s">
        <v>160</v>
      </c>
      <c r="E219" s="226" t="s">
        <v>733</v>
      </c>
      <c r="F219" s="227" t="s">
        <v>734</v>
      </c>
      <c r="G219" s="228" t="s">
        <v>176</v>
      </c>
      <c r="H219" s="229">
        <v>2</v>
      </c>
      <c r="I219" s="230"/>
      <c r="J219" s="231">
        <f>ROUND(I219*H219,2)</f>
        <v>0</v>
      </c>
      <c r="K219" s="227" t="s">
        <v>164</v>
      </c>
      <c r="L219" s="43"/>
      <c r="M219" s="232" t="s">
        <v>1</v>
      </c>
      <c r="N219" s="233" t="s">
        <v>41</v>
      </c>
      <c r="O219" s="90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6" t="s">
        <v>165</v>
      </c>
      <c r="AT219" s="236" t="s">
        <v>160</v>
      </c>
      <c r="AU219" s="236" t="s">
        <v>84</v>
      </c>
      <c r="AY219" s="16" t="s">
        <v>157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6" t="s">
        <v>84</v>
      </c>
      <c r="BK219" s="237">
        <f>ROUND(I219*H219,2)</f>
        <v>0</v>
      </c>
      <c r="BL219" s="16" t="s">
        <v>165</v>
      </c>
      <c r="BM219" s="236" t="s">
        <v>735</v>
      </c>
    </row>
    <row r="220" s="2" customFormat="1">
      <c r="A220" s="37"/>
      <c r="B220" s="38"/>
      <c r="C220" s="39"/>
      <c r="D220" s="238" t="s">
        <v>167</v>
      </c>
      <c r="E220" s="39"/>
      <c r="F220" s="239" t="s">
        <v>734</v>
      </c>
      <c r="G220" s="39"/>
      <c r="H220" s="39"/>
      <c r="I220" s="240"/>
      <c r="J220" s="39"/>
      <c r="K220" s="39"/>
      <c r="L220" s="43"/>
      <c r="M220" s="241"/>
      <c r="N220" s="242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167</v>
      </c>
      <c r="AU220" s="16" t="s">
        <v>84</v>
      </c>
    </row>
    <row r="221" s="12" customFormat="1" ht="25.92" customHeight="1">
      <c r="A221" s="12"/>
      <c r="B221" s="209"/>
      <c r="C221" s="210"/>
      <c r="D221" s="211" t="s">
        <v>75</v>
      </c>
      <c r="E221" s="212" t="s">
        <v>736</v>
      </c>
      <c r="F221" s="212" t="s">
        <v>737</v>
      </c>
      <c r="G221" s="210"/>
      <c r="H221" s="210"/>
      <c r="I221" s="213"/>
      <c r="J221" s="214">
        <f>BK221</f>
        <v>0</v>
      </c>
      <c r="K221" s="210"/>
      <c r="L221" s="215"/>
      <c r="M221" s="216"/>
      <c r="N221" s="217"/>
      <c r="O221" s="217"/>
      <c r="P221" s="218">
        <f>SUM(P222:P255)</f>
        <v>0</v>
      </c>
      <c r="Q221" s="217"/>
      <c r="R221" s="218">
        <f>SUM(R222:R255)</f>
        <v>0</v>
      </c>
      <c r="S221" s="217"/>
      <c r="T221" s="219">
        <f>SUM(T222:T255)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0" t="s">
        <v>84</v>
      </c>
      <c r="AT221" s="221" t="s">
        <v>75</v>
      </c>
      <c r="AU221" s="221" t="s">
        <v>76</v>
      </c>
      <c r="AY221" s="220" t="s">
        <v>157</v>
      </c>
      <c r="BK221" s="222">
        <f>SUM(BK222:BK255)</f>
        <v>0</v>
      </c>
    </row>
    <row r="222" s="2" customFormat="1" ht="24.15" customHeight="1">
      <c r="A222" s="37"/>
      <c r="B222" s="38"/>
      <c r="C222" s="243" t="s">
        <v>738</v>
      </c>
      <c r="D222" s="243" t="s">
        <v>169</v>
      </c>
      <c r="E222" s="244" t="s">
        <v>739</v>
      </c>
      <c r="F222" s="245" t="s">
        <v>740</v>
      </c>
      <c r="G222" s="246" t="s">
        <v>176</v>
      </c>
      <c r="H222" s="247">
        <v>3</v>
      </c>
      <c r="I222" s="248"/>
      <c r="J222" s="249">
        <f>ROUND(I222*H222,2)</f>
        <v>0</v>
      </c>
      <c r="K222" s="245" t="s">
        <v>164</v>
      </c>
      <c r="L222" s="250"/>
      <c r="M222" s="251" t="s">
        <v>1</v>
      </c>
      <c r="N222" s="252" t="s">
        <v>41</v>
      </c>
      <c r="O222" s="90"/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6" t="s">
        <v>86</v>
      </c>
      <c r="AT222" s="236" t="s">
        <v>169</v>
      </c>
      <c r="AU222" s="236" t="s">
        <v>84</v>
      </c>
      <c r="AY222" s="16" t="s">
        <v>157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6" t="s">
        <v>84</v>
      </c>
      <c r="BK222" s="237">
        <f>ROUND(I222*H222,2)</f>
        <v>0</v>
      </c>
      <c r="BL222" s="16" t="s">
        <v>84</v>
      </c>
      <c r="BM222" s="236" t="s">
        <v>741</v>
      </c>
    </row>
    <row r="223" s="2" customFormat="1">
      <c r="A223" s="37"/>
      <c r="B223" s="38"/>
      <c r="C223" s="39"/>
      <c r="D223" s="238" t="s">
        <v>167</v>
      </c>
      <c r="E223" s="39"/>
      <c r="F223" s="239" t="s">
        <v>740</v>
      </c>
      <c r="G223" s="39"/>
      <c r="H223" s="39"/>
      <c r="I223" s="240"/>
      <c r="J223" s="39"/>
      <c r="K223" s="39"/>
      <c r="L223" s="43"/>
      <c r="M223" s="241"/>
      <c r="N223" s="242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167</v>
      </c>
      <c r="AU223" s="16" t="s">
        <v>84</v>
      </c>
    </row>
    <row r="224" s="2" customFormat="1" ht="16.5" customHeight="1">
      <c r="A224" s="37"/>
      <c r="B224" s="38"/>
      <c r="C224" s="243" t="s">
        <v>742</v>
      </c>
      <c r="D224" s="243" t="s">
        <v>169</v>
      </c>
      <c r="E224" s="244" t="s">
        <v>743</v>
      </c>
      <c r="F224" s="245" t="s">
        <v>744</v>
      </c>
      <c r="G224" s="246" t="s">
        <v>176</v>
      </c>
      <c r="H224" s="247">
        <v>3</v>
      </c>
      <c r="I224" s="248"/>
      <c r="J224" s="249">
        <f>ROUND(I224*H224,2)</f>
        <v>0</v>
      </c>
      <c r="K224" s="245" t="s">
        <v>745</v>
      </c>
      <c r="L224" s="250"/>
      <c r="M224" s="251" t="s">
        <v>1</v>
      </c>
      <c r="N224" s="252" t="s">
        <v>41</v>
      </c>
      <c r="O224" s="90"/>
      <c r="P224" s="234">
        <f>O224*H224</f>
        <v>0</v>
      </c>
      <c r="Q224" s="234">
        <v>0</v>
      </c>
      <c r="R224" s="234">
        <f>Q224*H224</f>
        <v>0</v>
      </c>
      <c r="S224" s="234">
        <v>0</v>
      </c>
      <c r="T224" s="23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6" t="s">
        <v>86</v>
      </c>
      <c r="AT224" s="236" t="s">
        <v>169</v>
      </c>
      <c r="AU224" s="236" t="s">
        <v>84</v>
      </c>
      <c r="AY224" s="16" t="s">
        <v>157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6" t="s">
        <v>84</v>
      </c>
      <c r="BK224" s="237">
        <f>ROUND(I224*H224,2)</f>
        <v>0</v>
      </c>
      <c r="BL224" s="16" t="s">
        <v>84</v>
      </c>
      <c r="BM224" s="236" t="s">
        <v>746</v>
      </c>
    </row>
    <row r="225" s="2" customFormat="1">
      <c r="A225" s="37"/>
      <c r="B225" s="38"/>
      <c r="C225" s="39"/>
      <c r="D225" s="238" t="s">
        <v>167</v>
      </c>
      <c r="E225" s="39"/>
      <c r="F225" s="239" t="s">
        <v>744</v>
      </c>
      <c r="G225" s="39"/>
      <c r="H225" s="39"/>
      <c r="I225" s="240"/>
      <c r="J225" s="39"/>
      <c r="K225" s="39"/>
      <c r="L225" s="43"/>
      <c r="M225" s="241"/>
      <c r="N225" s="242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167</v>
      </c>
      <c r="AU225" s="16" t="s">
        <v>84</v>
      </c>
    </row>
    <row r="226" s="2" customFormat="1" ht="33" customHeight="1">
      <c r="A226" s="37"/>
      <c r="B226" s="38"/>
      <c r="C226" s="243" t="s">
        <v>747</v>
      </c>
      <c r="D226" s="243" t="s">
        <v>169</v>
      </c>
      <c r="E226" s="244" t="s">
        <v>748</v>
      </c>
      <c r="F226" s="245" t="s">
        <v>749</v>
      </c>
      <c r="G226" s="246" t="s">
        <v>176</v>
      </c>
      <c r="H226" s="247">
        <v>3</v>
      </c>
      <c r="I226" s="248"/>
      <c r="J226" s="249">
        <f>ROUND(I226*H226,2)</f>
        <v>0</v>
      </c>
      <c r="K226" s="245" t="s">
        <v>164</v>
      </c>
      <c r="L226" s="250"/>
      <c r="M226" s="251" t="s">
        <v>1</v>
      </c>
      <c r="N226" s="252" t="s">
        <v>41</v>
      </c>
      <c r="O226" s="90"/>
      <c r="P226" s="234">
        <f>O226*H226</f>
        <v>0</v>
      </c>
      <c r="Q226" s="234">
        <v>0</v>
      </c>
      <c r="R226" s="234">
        <f>Q226*H226</f>
        <v>0</v>
      </c>
      <c r="S226" s="234">
        <v>0</v>
      </c>
      <c r="T226" s="23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6" t="s">
        <v>86</v>
      </c>
      <c r="AT226" s="236" t="s">
        <v>169</v>
      </c>
      <c r="AU226" s="236" t="s">
        <v>84</v>
      </c>
      <c r="AY226" s="16" t="s">
        <v>157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6" t="s">
        <v>84</v>
      </c>
      <c r="BK226" s="237">
        <f>ROUND(I226*H226,2)</f>
        <v>0</v>
      </c>
      <c r="BL226" s="16" t="s">
        <v>84</v>
      </c>
      <c r="BM226" s="236" t="s">
        <v>750</v>
      </c>
    </row>
    <row r="227" s="2" customFormat="1">
      <c r="A227" s="37"/>
      <c r="B227" s="38"/>
      <c r="C227" s="39"/>
      <c r="D227" s="238" t="s">
        <v>167</v>
      </c>
      <c r="E227" s="39"/>
      <c r="F227" s="239" t="s">
        <v>749</v>
      </c>
      <c r="G227" s="39"/>
      <c r="H227" s="39"/>
      <c r="I227" s="240"/>
      <c r="J227" s="39"/>
      <c r="K227" s="39"/>
      <c r="L227" s="43"/>
      <c r="M227" s="241"/>
      <c r="N227" s="242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167</v>
      </c>
      <c r="AU227" s="16" t="s">
        <v>84</v>
      </c>
    </row>
    <row r="228" s="2" customFormat="1" ht="21.75" customHeight="1">
      <c r="A228" s="37"/>
      <c r="B228" s="38"/>
      <c r="C228" s="243" t="s">
        <v>751</v>
      </c>
      <c r="D228" s="243" t="s">
        <v>169</v>
      </c>
      <c r="E228" s="244" t="s">
        <v>752</v>
      </c>
      <c r="F228" s="245" t="s">
        <v>753</v>
      </c>
      <c r="G228" s="246" t="s">
        <v>176</v>
      </c>
      <c r="H228" s="247">
        <v>1</v>
      </c>
      <c r="I228" s="248"/>
      <c r="J228" s="249">
        <f>ROUND(I228*H228,2)</f>
        <v>0</v>
      </c>
      <c r="K228" s="245" t="s">
        <v>745</v>
      </c>
      <c r="L228" s="250"/>
      <c r="M228" s="251" t="s">
        <v>1</v>
      </c>
      <c r="N228" s="252" t="s">
        <v>41</v>
      </c>
      <c r="O228" s="90"/>
      <c r="P228" s="234">
        <f>O228*H228</f>
        <v>0</v>
      </c>
      <c r="Q228" s="234">
        <v>0</v>
      </c>
      <c r="R228" s="234">
        <f>Q228*H228</f>
        <v>0</v>
      </c>
      <c r="S228" s="234">
        <v>0</v>
      </c>
      <c r="T228" s="23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6" t="s">
        <v>86</v>
      </c>
      <c r="AT228" s="236" t="s">
        <v>169</v>
      </c>
      <c r="AU228" s="236" t="s">
        <v>84</v>
      </c>
      <c r="AY228" s="16" t="s">
        <v>157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6" t="s">
        <v>84</v>
      </c>
      <c r="BK228" s="237">
        <f>ROUND(I228*H228,2)</f>
        <v>0</v>
      </c>
      <c r="BL228" s="16" t="s">
        <v>84</v>
      </c>
      <c r="BM228" s="236" t="s">
        <v>754</v>
      </c>
    </row>
    <row r="229" s="2" customFormat="1">
      <c r="A229" s="37"/>
      <c r="B229" s="38"/>
      <c r="C229" s="39"/>
      <c r="D229" s="238" t="s">
        <v>167</v>
      </c>
      <c r="E229" s="39"/>
      <c r="F229" s="239" t="s">
        <v>753</v>
      </c>
      <c r="G229" s="39"/>
      <c r="H229" s="39"/>
      <c r="I229" s="240"/>
      <c r="J229" s="39"/>
      <c r="K229" s="39"/>
      <c r="L229" s="43"/>
      <c r="M229" s="241"/>
      <c r="N229" s="242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167</v>
      </c>
      <c r="AU229" s="16" t="s">
        <v>84</v>
      </c>
    </row>
    <row r="230" s="2" customFormat="1" ht="24.15" customHeight="1">
      <c r="A230" s="37"/>
      <c r="B230" s="38"/>
      <c r="C230" s="243" t="s">
        <v>755</v>
      </c>
      <c r="D230" s="243" t="s">
        <v>169</v>
      </c>
      <c r="E230" s="244" t="s">
        <v>756</v>
      </c>
      <c r="F230" s="245" t="s">
        <v>757</v>
      </c>
      <c r="G230" s="246" t="s">
        <v>176</v>
      </c>
      <c r="H230" s="247">
        <v>2</v>
      </c>
      <c r="I230" s="248"/>
      <c r="J230" s="249">
        <f>ROUND(I230*H230,2)</f>
        <v>0</v>
      </c>
      <c r="K230" s="245" t="s">
        <v>745</v>
      </c>
      <c r="L230" s="250"/>
      <c r="M230" s="251" t="s">
        <v>1</v>
      </c>
      <c r="N230" s="252" t="s">
        <v>41</v>
      </c>
      <c r="O230" s="90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6" t="s">
        <v>86</v>
      </c>
      <c r="AT230" s="236" t="s">
        <v>169</v>
      </c>
      <c r="AU230" s="236" t="s">
        <v>84</v>
      </c>
      <c r="AY230" s="16" t="s">
        <v>157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6" t="s">
        <v>84</v>
      </c>
      <c r="BK230" s="237">
        <f>ROUND(I230*H230,2)</f>
        <v>0</v>
      </c>
      <c r="BL230" s="16" t="s">
        <v>84</v>
      </c>
      <c r="BM230" s="236" t="s">
        <v>758</v>
      </c>
    </row>
    <row r="231" s="2" customFormat="1">
      <c r="A231" s="37"/>
      <c r="B231" s="38"/>
      <c r="C231" s="39"/>
      <c r="D231" s="238" t="s">
        <v>167</v>
      </c>
      <c r="E231" s="39"/>
      <c r="F231" s="239" t="s">
        <v>757</v>
      </c>
      <c r="G231" s="39"/>
      <c r="H231" s="39"/>
      <c r="I231" s="240"/>
      <c r="J231" s="39"/>
      <c r="K231" s="39"/>
      <c r="L231" s="43"/>
      <c r="M231" s="241"/>
      <c r="N231" s="242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167</v>
      </c>
      <c r="AU231" s="16" t="s">
        <v>84</v>
      </c>
    </row>
    <row r="232" s="2" customFormat="1" ht="33" customHeight="1">
      <c r="A232" s="37"/>
      <c r="B232" s="38"/>
      <c r="C232" s="243" t="s">
        <v>759</v>
      </c>
      <c r="D232" s="243" t="s">
        <v>169</v>
      </c>
      <c r="E232" s="244" t="s">
        <v>760</v>
      </c>
      <c r="F232" s="245" t="s">
        <v>761</v>
      </c>
      <c r="G232" s="246" t="s">
        <v>176</v>
      </c>
      <c r="H232" s="247">
        <v>2</v>
      </c>
      <c r="I232" s="248"/>
      <c r="J232" s="249">
        <f>ROUND(I232*H232,2)</f>
        <v>0</v>
      </c>
      <c r="K232" s="245" t="s">
        <v>164</v>
      </c>
      <c r="L232" s="250"/>
      <c r="M232" s="251" t="s">
        <v>1</v>
      </c>
      <c r="N232" s="252" t="s">
        <v>41</v>
      </c>
      <c r="O232" s="90"/>
      <c r="P232" s="234">
        <f>O232*H232</f>
        <v>0</v>
      </c>
      <c r="Q232" s="234">
        <v>0</v>
      </c>
      <c r="R232" s="234">
        <f>Q232*H232</f>
        <v>0</v>
      </c>
      <c r="S232" s="234">
        <v>0</v>
      </c>
      <c r="T232" s="23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6" t="s">
        <v>86</v>
      </c>
      <c r="AT232" s="236" t="s">
        <v>169</v>
      </c>
      <c r="AU232" s="236" t="s">
        <v>84</v>
      </c>
      <c r="AY232" s="16" t="s">
        <v>157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6" t="s">
        <v>84</v>
      </c>
      <c r="BK232" s="237">
        <f>ROUND(I232*H232,2)</f>
        <v>0</v>
      </c>
      <c r="BL232" s="16" t="s">
        <v>84</v>
      </c>
      <c r="BM232" s="236" t="s">
        <v>762</v>
      </c>
    </row>
    <row r="233" s="2" customFormat="1">
      <c r="A233" s="37"/>
      <c r="B233" s="38"/>
      <c r="C233" s="39"/>
      <c r="D233" s="238" t="s">
        <v>167</v>
      </c>
      <c r="E233" s="39"/>
      <c r="F233" s="239" t="s">
        <v>761</v>
      </c>
      <c r="G233" s="39"/>
      <c r="H233" s="39"/>
      <c r="I233" s="240"/>
      <c r="J233" s="39"/>
      <c r="K233" s="39"/>
      <c r="L233" s="43"/>
      <c r="M233" s="241"/>
      <c r="N233" s="242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167</v>
      </c>
      <c r="AU233" s="16" t="s">
        <v>84</v>
      </c>
    </row>
    <row r="234" s="2" customFormat="1" ht="24.15" customHeight="1">
      <c r="A234" s="37"/>
      <c r="B234" s="38"/>
      <c r="C234" s="243" t="s">
        <v>763</v>
      </c>
      <c r="D234" s="243" t="s">
        <v>169</v>
      </c>
      <c r="E234" s="244" t="s">
        <v>764</v>
      </c>
      <c r="F234" s="245" t="s">
        <v>765</v>
      </c>
      <c r="G234" s="246" t="s">
        <v>176</v>
      </c>
      <c r="H234" s="247">
        <v>3</v>
      </c>
      <c r="I234" s="248"/>
      <c r="J234" s="249">
        <f>ROUND(I234*H234,2)</f>
        <v>0</v>
      </c>
      <c r="K234" s="245" t="s">
        <v>164</v>
      </c>
      <c r="L234" s="250"/>
      <c r="M234" s="251" t="s">
        <v>1</v>
      </c>
      <c r="N234" s="252" t="s">
        <v>41</v>
      </c>
      <c r="O234" s="90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6" t="s">
        <v>199</v>
      </c>
      <c r="AT234" s="236" t="s">
        <v>169</v>
      </c>
      <c r="AU234" s="236" t="s">
        <v>84</v>
      </c>
      <c r="AY234" s="16" t="s">
        <v>157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6" t="s">
        <v>84</v>
      </c>
      <c r="BK234" s="237">
        <f>ROUND(I234*H234,2)</f>
        <v>0</v>
      </c>
      <c r="BL234" s="16" t="s">
        <v>156</v>
      </c>
      <c r="BM234" s="236" t="s">
        <v>766</v>
      </c>
    </row>
    <row r="235" s="2" customFormat="1">
      <c r="A235" s="37"/>
      <c r="B235" s="38"/>
      <c r="C235" s="39"/>
      <c r="D235" s="238" t="s">
        <v>167</v>
      </c>
      <c r="E235" s="39"/>
      <c r="F235" s="239" t="s">
        <v>765</v>
      </c>
      <c r="G235" s="39"/>
      <c r="H235" s="39"/>
      <c r="I235" s="240"/>
      <c r="J235" s="39"/>
      <c r="K235" s="39"/>
      <c r="L235" s="43"/>
      <c r="M235" s="241"/>
      <c r="N235" s="242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167</v>
      </c>
      <c r="AU235" s="16" t="s">
        <v>84</v>
      </c>
    </row>
    <row r="236" s="2" customFormat="1" ht="16.5" customHeight="1">
      <c r="A236" s="37"/>
      <c r="B236" s="38"/>
      <c r="C236" s="225" t="s">
        <v>767</v>
      </c>
      <c r="D236" s="225" t="s">
        <v>160</v>
      </c>
      <c r="E236" s="226" t="s">
        <v>768</v>
      </c>
      <c r="F236" s="227" t="s">
        <v>769</v>
      </c>
      <c r="G236" s="228" t="s">
        <v>176</v>
      </c>
      <c r="H236" s="229">
        <v>1</v>
      </c>
      <c r="I236" s="230"/>
      <c r="J236" s="231">
        <f>ROUND(I236*H236,2)</f>
        <v>0</v>
      </c>
      <c r="K236" s="227" t="s">
        <v>164</v>
      </c>
      <c r="L236" s="43"/>
      <c r="M236" s="232" t="s">
        <v>1</v>
      </c>
      <c r="N236" s="233" t="s">
        <v>41</v>
      </c>
      <c r="O236" s="90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6" t="s">
        <v>156</v>
      </c>
      <c r="AT236" s="236" t="s">
        <v>160</v>
      </c>
      <c r="AU236" s="236" t="s">
        <v>84</v>
      </c>
      <c r="AY236" s="16" t="s">
        <v>157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6" t="s">
        <v>84</v>
      </c>
      <c r="BK236" s="237">
        <f>ROUND(I236*H236,2)</f>
        <v>0</v>
      </c>
      <c r="BL236" s="16" t="s">
        <v>156</v>
      </c>
      <c r="BM236" s="236" t="s">
        <v>770</v>
      </c>
    </row>
    <row r="237" s="2" customFormat="1">
      <c r="A237" s="37"/>
      <c r="B237" s="38"/>
      <c r="C237" s="39"/>
      <c r="D237" s="238" t="s">
        <v>167</v>
      </c>
      <c r="E237" s="39"/>
      <c r="F237" s="239" t="s">
        <v>771</v>
      </c>
      <c r="G237" s="39"/>
      <c r="H237" s="39"/>
      <c r="I237" s="240"/>
      <c r="J237" s="39"/>
      <c r="K237" s="39"/>
      <c r="L237" s="43"/>
      <c r="M237" s="241"/>
      <c r="N237" s="242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167</v>
      </c>
      <c r="AU237" s="16" t="s">
        <v>84</v>
      </c>
    </row>
    <row r="238" s="2" customFormat="1" ht="24.15" customHeight="1">
      <c r="A238" s="37"/>
      <c r="B238" s="38"/>
      <c r="C238" s="225" t="s">
        <v>772</v>
      </c>
      <c r="D238" s="225" t="s">
        <v>160</v>
      </c>
      <c r="E238" s="226" t="s">
        <v>773</v>
      </c>
      <c r="F238" s="227" t="s">
        <v>774</v>
      </c>
      <c r="G238" s="228" t="s">
        <v>176</v>
      </c>
      <c r="H238" s="229">
        <v>2</v>
      </c>
      <c r="I238" s="230"/>
      <c r="J238" s="231">
        <f>ROUND(I238*H238,2)</f>
        <v>0</v>
      </c>
      <c r="K238" s="227" t="s">
        <v>354</v>
      </c>
      <c r="L238" s="43"/>
      <c r="M238" s="232" t="s">
        <v>1</v>
      </c>
      <c r="N238" s="233" t="s">
        <v>41</v>
      </c>
      <c r="O238" s="90"/>
      <c r="P238" s="234">
        <f>O238*H238</f>
        <v>0</v>
      </c>
      <c r="Q238" s="234">
        <v>0</v>
      </c>
      <c r="R238" s="234">
        <f>Q238*H238</f>
        <v>0</v>
      </c>
      <c r="S238" s="234">
        <v>0</v>
      </c>
      <c r="T238" s="23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6" t="s">
        <v>84</v>
      </c>
      <c r="AT238" s="236" t="s">
        <v>160</v>
      </c>
      <c r="AU238" s="236" t="s">
        <v>84</v>
      </c>
      <c r="AY238" s="16" t="s">
        <v>157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6" t="s">
        <v>84</v>
      </c>
      <c r="BK238" s="237">
        <f>ROUND(I238*H238,2)</f>
        <v>0</v>
      </c>
      <c r="BL238" s="16" t="s">
        <v>84</v>
      </c>
      <c r="BM238" s="236" t="s">
        <v>775</v>
      </c>
    </row>
    <row r="239" s="2" customFormat="1">
      <c r="A239" s="37"/>
      <c r="B239" s="38"/>
      <c r="C239" s="39"/>
      <c r="D239" s="238" t="s">
        <v>167</v>
      </c>
      <c r="E239" s="39"/>
      <c r="F239" s="239" t="s">
        <v>774</v>
      </c>
      <c r="G239" s="39"/>
      <c r="H239" s="39"/>
      <c r="I239" s="240"/>
      <c r="J239" s="39"/>
      <c r="K239" s="39"/>
      <c r="L239" s="43"/>
      <c r="M239" s="241"/>
      <c r="N239" s="242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167</v>
      </c>
      <c r="AU239" s="16" t="s">
        <v>84</v>
      </c>
    </row>
    <row r="240" s="2" customFormat="1" ht="37.8" customHeight="1">
      <c r="A240" s="37"/>
      <c r="B240" s="38"/>
      <c r="C240" s="225" t="s">
        <v>776</v>
      </c>
      <c r="D240" s="225" t="s">
        <v>160</v>
      </c>
      <c r="E240" s="226" t="s">
        <v>777</v>
      </c>
      <c r="F240" s="227" t="s">
        <v>778</v>
      </c>
      <c r="G240" s="228" t="s">
        <v>176</v>
      </c>
      <c r="H240" s="229">
        <v>1</v>
      </c>
      <c r="I240" s="230"/>
      <c r="J240" s="231">
        <f>ROUND(I240*H240,2)</f>
        <v>0</v>
      </c>
      <c r="K240" s="227" t="s">
        <v>164</v>
      </c>
      <c r="L240" s="43"/>
      <c r="M240" s="232" t="s">
        <v>1</v>
      </c>
      <c r="N240" s="233" t="s">
        <v>41</v>
      </c>
      <c r="O240" s="90"/>
      <c r="P240" s="234">
        <f>O240*H240</f>
        <v>0</v>
      </c>
      <c r="Q240" s="234">
        <v>0</v>
      </c>
      <c r="R240" s="234">
        <f>Q240*H240</f>
        <v>0</v>
      </c>
      <c r="S240" s="234">
        <v>0</v>
      </c>
      <c r="T240" s="23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6" t="s">
        <v>84</v>
      </c>
      <c r="AT240" s="236" t="s">
        <v>160</v>
      </c>
      <c r="AU240" s="236" t="s">
        <v>84</v>
      </c>
      <c r="AY240" s="16" t="s">
        <v>157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6" t="s">
        <v>84</v>
      </c>
      <c r="BK240" s="237">
        <f>ROUND(I240*H240,2)</f>
        <v>0</v>
      </c>
      <c r="BL240" s="16" t="s">
        <v>84</v>
      </c>
      <c r="BM240" s="236" t="s">
        <v>779</v>
      </c>
    </row>
    <row r="241" s="2" customFormat="1">
      <c r="A241" s="37"/>
      <c r="B241" s="38"/>
      <c r="C241" s="39"/>
      <c r="D241" s="238" t="s">
        <v>167</v>
      </c>
      <c r="E241" s="39"/>
      <c r="F241" s="239" t="s">
        <v>780</v>
      </c>
      <c r="G241" s="39"/>
      <c r="H241" s="39"/>
      <c r="I241" s="240"/>
      <c r="J241" s="39"/>
      <c r="K241" s="39"/>
      <c r="L241" s="43"/>
      <c r="M241" s="241"/>
      <c r="N241" s="242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167</v>
      </c>
      <c r="AU241" s="16" t="s">
        <v>84</v>
      </c>
    </row>
    <row r="242" s="2" customFormat="1" ht="37.8" customHeight="1">
      <c r="A242" s="37"/>
      <c r="B242" s="38"/>
      <c r="C242" s="225" t="s">
        <v>781</v>
      </c>
      <c r="D242" s="225" t="s">
        <v>160</v>
      </c>
      <c r="E242" s="226" t="s">
        <v>782</v>
      </c>
      <c r="F242" s="227" t="s">
        <v>783</v>
      </c>
      <c r="G242" s="228" t="s">
        <v>176</v>
      </c>
      <c r="H242" s="229">
        <v>1</v>
      </c>
      <c r="I242" s="230"/>
      <c r="J242" s="231">
        <f>ROUND(I242*H242,2)</f>
        <v>0</v>
      </c>
      <c r="K242" s="227" t="s">
        <v>164</v>
      </c>
      <c r="L242" s="43"/>
      <c r="M242" s="232" t="s">
        <v>1</v>
      </c>
      <c r="N242" s="233" t="s">
        <v>41</v>
      </c>
      <c r="O242" s="90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6" t="s">
        <v>84</v>
      </c>
      <c r="AT242" s="236" t="s">
        <v>160</v>
      </c>
      <c r="AU242" s="236" t="s">
        <v>84</v>
      </c>
      <c r="AY242" s="16" t="s">
        <v>157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6" t="s">
        <v>84</v>
      </c>
      <c r="BK242" s="237">
        <f>ROUND(I242*H242,2)</f>
        <v>0</v>
      </c>
      <c r="BL242" s="16" t="s">
        <v>84</v>
      </c>
      <c r="BM242" s="236" t="s">
        <v>784</v>
      </c>
    </row>
    <row r="243" s="2" customFormat="1">
      <c r="A243" s="37"/>
      <c r="B243" s="38"/>
      <c r="C243" s="39"/>
      <c r="D243" s="238" t="s">
        <v>167</v>
      </c>
      <c r="E243" s="39"/>
      <c r="F243" s="239" t="s">
        <v>785</v>
      </c>
      <c r="G243" s="39"/>
      <c r="H243" s="39"/>
      <c r="I243" s="240"/>
      <c r="J243" s="39"/>
      <c r="K243" s="39"/>
      <c r="L243" s="43"/>
      <c r="M243" s="241"/>
      <c r="N243" s="242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167</v>
      </c>
      <c r="AU243" s="16" t="s">
        <v>84</v>
      </c>
    </row>
    <row r="244" s="2" customFormat="1" ht="21.75" customHeight="1">
      <c r="A244" s="37"/>
      <c r="B244" s="38"/>
      <c r="C244" s="225" t="s">
        <v>786</v>
      </c>
      <c r="D244" s="225" t="s">
        <v>160</v>
      </c>
      <c r="E244" s="226" t="s">
        <v>787</v>
      </c>
      <c r="F244" s="227" t="s">
        <v>788</v>
      </c>
      <c r="G244" s="228" t="s">
        <v>176</v>
      </c>
      <c r="H244" s="229">
        <v>1</v>
      </c>
      <c r="I244" s="230"/>
      <c r="J244" s="231">
        <f>ROUND(I244*H244,2)</f>
        <v>0</v>
      </c>
      <c r="K244" s="227" t="s">
        <v>164</v>
      </c>
      <c r="L244" s="43"/>
      <c r="M244" s="232" t="s">
        <v>1</v>
      </c>
      <c r="N244" s="233" t="s">
        <v>41</v>
      </c>
      <c r="O244" s="90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6" t="s">
        <v>84</v>
      </c>
      <c r="AT244" s="236" t="s">
        <v>160</v>
      </c>
      <c r="AU244" s="236" t="s">
        <v>84</v>
      </c>
      <c r="AY244" s="16" t="s">
        <v>157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6" t="s">
        <v>84</v>
      </c>
      <c r="BK244" s="237">
        <f>ROUND(I244*H244,2)</f>
        <v>0</v>
      </c>
      <c r="BL244" s="16" t="s">
        <v>84</v>
      </c>
      <c r="BM244" s="236" t="s">
        <v>789</v>
      </c>
    </row>
    <row r="245" s="2" customFormat="1">
      <c r="A245" s="37"/>
      <c r="B245" s="38"/>
      <c r="C245" s="39"/>
      <c r="D245" s="238" t="s">
        <v>167</v>
      </c>
      <c r="E245" s="39"/>
      <c r="F245" s="239" t="s">
        <v>790</v>
      </c>
      <c r="G245" s="39"/>
      <c r="H245" s="39"/>
      <c r="I245" s="240"/>
      <c r="J245" s="39"/>
      <c r="K245" s="39"/>
      <c r="L245" s="43"/>
      <c r="M245" s="241"/>
      <c r="N245" s="242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167</v>
      </c>
      <c r="AU245" s="16" t="s">
        <v>84</v>
      </c>
    </row>
    <row r="246" s="2" customFormat="1" ht="24.15" customHeight="1">
      <c r="A246" s="37"/>
      <c r="B246" s="38"/>
      <c r="C246" s="225" t="s">
        <v>791</v>
      </c>
      <c r="D246" s="225" t="s">
        <v>160</v>
      </c>
      <c r="E246" s="226" t="s">
        <v>792</v>
      </c>
      <c r="F246" s="227" t="s">
        <v>793</v>
      </c>
      <c r="G246" s="228" t="s">
        <v>176</v>
      </c>
      <c r="H246" s="229">
        <v>1</v>
      </c>
      <c r="I246" s="230"/>
      <c r="J246" s="231">
        <f>ROUND(I246*H246,2)</f>
        <v>0</v>
      </c>
      <c r="K246" s="227" t="s">
        <v>164</v>
      </c>
      <c r="L246" s="43"/>
      <c r="M246" s="232" t="s">
        <v>1</v>
      </c>
      <c r="N246" s="233" t="s">
        <v>41</v>
      </c>
      <c r="O246" s="90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6" t="s">
        <v>84</v>
      </c>
      <c r="AT246" s="236" t="s">
        <v>160</v>
      </c>
      <c r="AU246" s="236" t="s">
        <v>84</v>
      </c>
      <c r="AY246" s="16" t="s">
        <v>157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6" t="s">
        <v>84</v>
      </c>
      <c r="BK246" s="237">
        <f>ROUND(I246*H246,2)</f>
        <v>0</v>
      </c>
      <c r="BL246" s="16" t="s">
        <v>84</v>
      </c>
      <c r="BM246" s="236" t="s">
        <v>794</v>
      </c>
    </row>
    <row r="247" s="2" customFormat="1">
      <c r="A247" s="37"/>
      <c r="B247" s="38"/>
      <c r="C247" s="39"/>
      <c r="D247" s="238" t="s">
        <v>167</v>
      </c>
      <c r="E247" s="39"/>
      <c r="F247" s="239" t="s">
        <v>795</v>
      </c>
      <c r="G247" s="39"/>
      <c r="H247" s="39"/>
      <c r="I247" s="240"/>
      <c r="J247" s="39"/>
      <c r="K247" s="39"/>
      <c r="L247" s="43"/>
      <c r="M247" s="241"/>
      <c r="N247" s="242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167</v>
      </c>
      <c r="AU247" s="16" t="s">
        <v>84</v>
      </c>
    </row>
    <row r="248" s="2" customFormat="1" ht="16.5" customHeight="1">
      <c r="A248" s="37"/>
      <c r="B248" s="38"/>
      <c r="C248" s="225" t="s">
        <v>796</v>
      </c>
      <c r="D248" s="225" t="s">
        <v>160</v>
      </c>
      <c r="E248" s="226" t="s">
        <v>797</v>
      </c>
      <c r="F248" s="227" t="s">
        <v>798</v>
      </c>
      <c r="G248" s="228" t="s">
        <v>176</v>
      </c>
      <c r="H248" s="229">
        <v>2</v>
      </c>
      <c r="I248" s="230"/>
      <c r="J248" s="231">
        <f>ROUND(I248*H248,2)</f>
        <v>0</v>
      </c>
      <c r="K248" s="227" t="s">
        <v>164</v>
      </c>
      <c r="L248" s="43"/>
      <c r="M248" s="232" t="s">
        <v>1</v>
      </c>
      <c r="N248" s="233" t="s">
        <v>41</v>
      </c>
      <c r="O248" s="90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6" t="s">
        <v>84</v>
      </c>
      <c r="AT248" s="236" t="s">
        <v>160</v>
      </c>
      <c r="AU248" s="236" t="s">
        <v>84</v>
      </c>
      <c r="AY248" s="16" t="s">
        <v>157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6" t="s">
        <v>84</v>
      </c>
      <c r="BK248" s="237">
        <f>ROUND(I248*H248,2)</f>
        <v>0</v>
      </c>
      <c r="BL248" s="16" t="s">
        <v>84</v>
      </c>
      <c r="BM248" s="236" t="s">
        <v>799</v>
      </c>
    </row>
    <row r="249" s="2" customFormat="1">
      <c r="A249" s="37"/>
      <c r="B249" s="38"/>
      <c r="C249" s="39"/>
      <c r="D249" s="238" t="s">
        <v>167</v>
      </c>
      <c r="E249" s="39"/>
      <c r="F249" s="239" t="s">
        <v>798</v>
      </c>
      <c r="G249" s="39"/>
      <c r="H249" s="39"/>
      <c r="I249" s="240"/>
      <c r="J249" s="39"/>
      <c r="K249" s="39"/>
      <c r="L249" s="43"/>
      <c r="M249" s="241"/>
      <c r="N249" s="242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167</v>
      </c>
      <c r="AU249" s="16" t="s">
        <v>84</v>
      </c>
    </row>
    <row r="250" s="2" customFormat="1" ht="16.5" customHeight="1">
      <c r="A250" s="37"/>
      <c r="B250" s="38"/>
      <c r="C250" s="225" t="s">
        <v>800</v>
      </c>
      <c r="D250" s="225" t="s">
        <v>160</v>
      </c>
      <c r="E250" s="226" t="s">
        <v>801</v>
      </c>
      <c r="F250" s="227" t="s">
        <v>802</v>
      </c>
      <c r="G250" s="228" t="s">
        <v>176</v>
      </c>
      <c r="H250" s="229">
        <v>3</v>
      </c>
      <c r="I250" s="230"/>
      <c r="J250" s="231">
        <f>ROUND(I250*H250,2)</f>
        <v>0</v>
      </c>
      <c r="K250" s="227" t="s">
        <v>164</v>
      </c>
      <c r="L250" s="43"/>
      <c r="M250" s="232" t="s">
        <v>1</v>
      </c>
      <c r="N250" s="233" t="s">
        <v>41</v>
      </c>
      <c r="O250" s="90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6" t="s">
        <v>84</v>
      </c>
      <c r="AT250" s="236" t="s">
        <v>160</v>
      </c>
      <c r="AU250" s="236" t="s">
        <v>84</v>
      </c>
      <c r="AY250" s="16" t="s">
        <v>157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6" t="s">
        <v>84</v>
      </c>
      <c r="BK250" s="237">
        <f>ROUND(I250*H250,2)</f>
        <v>0</v>
      </c>
      <c r="BL250" s="16" t="s">
        <v>84</v>
      </c>
      <c r="BM250" s="236" t="s">
        <v>803</v>
      </c>
    </row>
    <row r="251" s="2" customFormat="1">
      <c r="A251" s="37"/>
      <c r="B251" s="38"/>
      <c r="C251" s="39"/>
      <c r="D251" s="238" t="s">
        <v>167</v>
      </c>
      <c r="E251" s="39"/>
      <c r="F251" s="239" t="s">
        <v>802</v>
      </c>
      <c r="G251" s="39"/>
      <c r="H251" s="39"/>
      <c r="I251" s="240"/>
      <c r="J251" s="39"/>
      <c r="K251" s="39"/>
      <c r="L251" s="43"/>
      <c r="M251" s="241"/>
      <c r="N251" s="242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167</v>
      </c>
      <c r="AU251" s="16" t="s">
        <v>84</v>
      </c>
    </row>
    <row r="252" s="2" customFormat="1" ht="21.75" customHeight="1">
      <c r="A252" s="37"/>
      <c r="B252" s="38"/>
      <c r="C252" s="225" t="s">
        <v>804</v>
      </c>
      <c r="D252" s="225" t="s">
        <v>160</v>
      </c>
      <c r="E252" s="226" t="s">
        <v>805</v>
      </c>
      <c r="F252" s="227" t="s">
        <v>806</v>
      </c>
      <c r="G252" s="228" t="s">
        <v>176</v>
      </c>
      <c r="H252" s="229">
        <v>2</v>
      </c>
      <c r="I252" s="230"/>
      <c r="J252" s="231">
        <f>ROUND(I252*H252,2)</f>
        <v>0</v>
      </c>
      <c r="K252" s="227" t="s">
        <v>745</v>
      </c>
      <c r="L252" s="43"/>
      <c r="M252" s="232" t="s">
        <v>1</v>
      </c>
      <c r="N252" s="233" t="s">
        <v>41</v>
      </c>
      <c r="O252" s="90"/>
      <c r="P252" s="234">
        <f>O252*H252</f>
        <v>0</v>
      </c>
      <c r="Q252" s="234">
        <v>0</v>
      </c>
      <c r="R252" s="234">
        <f>Q252*H252</f>
        <v>0</v>
      </c>
      <c r="S252" s="234">
        <v>0</v>
      </c>
      <c r="T252" s="23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6" t="s">
        <v>84</v>
      </c>
      <c r="AT252" s="236" t="s">
        <v>160</v>
      </c>
      <c r="AU252" s="236" t="s">
        <v>84</v>
      </c>
      <c r="AY252" s="16" t="s">
        <v>157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6" t="s">
        <v>84</v>
      </c>
      <c r="BK252" s="237">
        <f>ROUND(I252*H252,2)</f>
        <v>0</v>
      </c>
      <c r="BL252" s="16" t="s">
        <v>84</v>
      </c>
      <c r="BM252" s="236" t="s">
        <v>807</v>
      </c>
    </row>
    <row r="253" s="2" customFormat="1">
      <c r="A253" s="37"/>
      <c r="B253" s="38"/>
      <c r="C253" s="39"/>
      <c r="D253" s="238" t="s">
        <v>167</v>
      </c>
      <c r="E253" s="39"/>
      <c r="F253" s="239" t="s">
        <v>806</v>
      </c>
      <c r="G253" s="39"/>
      <c r="H253" s="39"/>
      <c r="I253" s="240"/>
      <c r="J253" s="39"/>
      <c r="K253" s="39"/>
      <c r="L253" s="43"/>
      <c r="M253" s="241"/>
      <c r="N253" s="242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167</v>
      </c>
      <c r="AU253" s="16" t="s">
        <v>84</v>
      </c>
    </row>
    <row r="254" s="2" customFormat="1" ht="16.5" customHeight="1">
      <c r="A254" s="37"/>
      <c r="B254" s="38"/>
      <c r="C254" s="225" t="s">
        <v>808</v>
      </c>
      <c r="D254" s="225" t="s">
        <v>160</v>
      </c>
      <c r="E254" s="226" t="s">
        <v>809</v>
      </c>
      <c r="F254" s="227" t="s">
        <v>810</v>
      </c>
      <c r="G254" s="228" t="s">
        <v>163</v>
      </c>
      <c r="H254" s="229">
        <v>50</v>
      </c>
      <c r="I254" s="230"/>
      <c r="J254" s="231">
        <f>ROUND(I254*H254,2)</f>
        <v>0</v>
      </c>
      <c r="K254" s="227" t="s">
        <v>745</v>
      </c>
      <c r="L254" s="43"/>
      <c r="M254" s="232" t="s">
        <v>1</v>
      </c>
      <c r="N254" s="233" t="s">
        <v>41</v>
      </c>
      <c r="O254" s="90"/>
      <c r="P254" s="234">
        <f>O254*H254</f>
        <v>0</v>
      </c>
      <c r="Q254" s="234">
        <v>0</v>
      </c>
      <c r="R254" s="234">
        <f>Q254*H254</f>
        <v>0</v>
      </c>
      <c r="S254" s="234">
        <v>0</v>
      </c>
      <c r="T254" s="23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6" t="s">
        <v>84</v>
      </c>
      <c r="AT254" s="236" t="s">
        <v>160</v>
      </c>
      <c r="AU254" s="236" t="s">
        <v>84</v>
      </c>
      <c r="AY254" s="16" t="s">
        <v>157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6" t="s">
        <v>84</v>
      </c>
      <c r="BK254" s="237">
        <f>ROUND(I254*H254,2)</f>
        <v>0</v>
      </c>
      <c r="BL254" s="16" t="s">
        <v>84</v>
      </c>
      <c r="BM254" s="236" t="s">
        <v>811</v>
      </c>
    </row>
    <row r="255" s="2" customFormat="1">
      <c r="A255" s="37"/>
      <c r="B255" s="38"/>
      <c r="C255" s="39"/>
      <c r="D255" s="238" t="s">
        <v>167</v>
      </c>
      <c r="E255" s="39"/>
      <c r="F255" s="239" t="s">
        <v>810</v>
      </c>
      <c r="G255" s="39"/>
      <c r="H255" s="39"/>
      <c r="I255" s="240"/>
      <c r="J255" s="39"/>
      <c r="K255" s="39"/>
      <c r="L255" s="43"/>
      <c r="M255" s="241"/>
      <c r="N255" s="242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167</v>
      </c>
      <c r="AU255" s="16" t="s">
        <v>84</v>
      </c>
    </row>
    <row r="256" s="12" customFormat="1" ht="25.92" customHeight="1">
      <c r="A256" s="12"/>
      <c r="B256" s="209"/>
      <c r="C256" s="210"/>
      <c r="D256" s="211" t="s">
        <v>75</v>
      </c>
      <c r="E256" s="212" t="s">
        <v>812</v>
      </c>
      <c r="F256" s="212" t="s">
        <v>813</v>
      </c>
      <c r="G256" s="210"/>
      <c r="H256" s="210"/>
      <c r="I256" s="213"/>
      <c r="J256" s="214">
        <f>BK256</f>
        <v>0</v>
      </c>
      <c r="K256" s="210"/>
      <c r="L256" s="215"/>
      <c r="M256" s="216"/>
      <c r="N256" s="217"/>
      <c r="O256" s="217"/>
      <c r="P256" s="218">
        <f>SUM(P257:P296)</f>
        <v>0</v>
      </c>
      <c r="Q256" s="217"/>
      <c r="R256" s="218">
        <f>SUM(R257:R296)</f>
        <v>0</v>
      </c>
      <c r="S256" s="217"/>
      <c r="T256" s="219">
        <f>SUM(T257:T296)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0" t="s">
        <v>84</v>
      </c>
      <c r="AT256" s="221" t="s">
        <v>75</v>
      </c>
      <c r="AU256" s="221" t="s">
        <v>76</v>
      </c>
      <c r="AY256" s="220" t="s">
        <v>157</v>
      </c>
      <c r="BK256" s="222">
        <f>SUM(BK257:BK296)</f>
        <v>0</v>
      </c>
    </row>
    <row r="257" s="2" customFormat="1" ht="37.8" customHeight="1">
      <c r="A257" s="37"/>
      <c r="B257" s="38"/>
      <c r="C257" s="243" t="s">
        <v>814</v>
      </c>
      <c r="D257" s="243" t="s">
        <v>169</v>
      </c>
      <c r="E257" s="244" t="s">
        <v>815</v>
      </c>
      <c r="F257" s="245" t="s">
        <v>816</v>
      </c>
      <c r="G257" s="246" t="s">
        <v>817</v>
      </c>
      <c r="H257" s="247">
        <v>1</v>
      </c>
      <c r="I257" s="248"/>
      <c r="J257" s="249">
        <f>ROUND(I257*H257,2)</f>
        <v>0</v>
      </c>
      <c r="K257" s="245" t="s">
        <v>1</v>
      </c>
      <c r="L257" s="250"/>
      <c r="M257" s="251" t="s">
        <v>1</v>
      </c>
      <c r="N257" s="252" t="s">
        <v>41</v>
      </c>
      <c r="O257" s="90"/>
      <c r="P257" s="234">
        <f>O257*H257</f>
        <v>0</v>
      </c>
      <c r="Q257" s="234">
        <v>0</v>
      </c>
      <c r="R257" s="234">
        <f>Q257*H257</f>
        <v>0</v>
      </c>
      <c r="S257" s="234">
        <v>0</v>
      </c>
      <c r="T257" s="23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6" t="s">
        <v>86</v>
      </c>
      <c r="AT257" s="236" t="s">
        <v>169</v>
      </c>
      <c r="AU257" s="236" t="s">
        <v>84</v>
      </c>
      <c r="AY257" s="16" t="s">
        <v>157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6" t="s">
        <v>84</v>
      </c>
      <c r="BK257" s="237">
        <f>ROUND(I257*H257,2)</f>
        <v>0</v>
      </c>
      <c r="BL257" s="16" t="s">
        <v>84</v>
      </c>
      <c r="BM257" s="236" t="s">
        <v>818</v>
      </c>
    </row>
    <row r="258" s="2" customFormat="1">
      <c r="A258" s="37"/>
      <c r="B258" s="38"/>
      <c r="C258" s="39"/>
      <c r="D258" s="238" t="s">
        <v>167</v>
      </c>
      <c r="E258" s="39"/>
      <c r="F258" s="239" t="s">
        <v>819</v>
      </c>
      <c r="G258" s="39"/>
      <c r="H258" s="39"/>
      <c r="I258" s="240"/>
      <c r="J258" s="39"/>
      <c r="K258" s="39"/>
      <c r="L258" s="43"/>
      <c r="M258" s="241"/>
      <c r="N258" s="242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167</v>
      </c>
      <c r="AU258" s="16" t="s">
        <v>84</v>
      </c>
    </row>
    <row r="259" s="2" customFormat="1" ht="16.5" customHeight="1">
      <c r="A259" s="37"/>
      <c r="B259" s="38"/>
      <c r="C259" s="243" t="s">
        <v>187</v>
      </c>
      <c r="D259" s="243" t="s">
        <v>169</v>
      </c>
      <c r="E259" s="244" t="s">
        <v>820</v>
      </c>
      <c r="F259" s="245" t="s">
        <v>821</v>
      </c>
      <c r="G259" s="246" t="s">
        <v>176</v>
      </c>
      <c r="H259" s="247">
        <v>1</v>
      </c>
      <c r="I259" s="248"/>
      <c r="J259" s="249">
        <f>ROUND(I259*H259,2)</f>
        <v>0</v>
      </c>
      <c r="K259" s="245" t="s">
        <v>1</v>
      </c>
      <c r="L259" s="250"/>
      <c r="M259" s="251" t="s">
        <v>1</v>
      </c>
      <c r="N259" s="252" t="s">
        <v>41</v>
      </c>
      <c r="O259" s="90"/>
      <c r="P259" s="234">
        <f>O259*H259</f>
        <v>0</v>
      </c>
      <c r="Q259" s="234">
        <v>0</v>
      </c>
      <c r="R259" s="234">
        <f>Q259*H259</f>
        <v>0</v>
      </c>
      <c r="S259" s="234">
        <v>0</v>
      </c>
      <c r="T259" s="23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6" t="s">
        <v>86</v>
      </c>
      <c r="AT259" s="236" t="s">
        <v>169</v>
      </c>
      <c r="AU259" s="236" t="s">
        <v>84</v>
      </c>
      <c r="AY259" s="16" t="s">
        <v>157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6" t="s">
        <v>84</v>
      </c>
      <c r="BK259" s="237">
        <f>ROUND(I259*H259,2)</f>
        <v>0</v>
      </c>
      <c r="BL259" s="16" t="s">
        <v>84</v>
      </c>
      <c r="BM259" s="236" t="s">
        <v>822</v>
      </c>
    </row>
    <row r="260" s="2" customFormat="1">
      <c r="A260" s="37"/>
      <c r="B260" s="38"/>
      <c r="C260" s="39"/>
      <c r="D260" s="238" t="s">
        <v>167</v>
      </c>
      <c r="E260" s="39"/>
      <c r="F260" s="239" t="s">
        <v>823</v>
      </c>
      <c r="G260" s="39"/>
      <c r="H260" s="39"/>
      <c r="I260" s="240"/>
      <c r="J260" s="39"/>
      <c r="K260" s="39"/>
      <c r="L260" s="43"/>
      <c r="M260" s="241"/>
      <c r="N260" s="242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167</v>
      </c>
      <c r="AU260" s="16" t="s">
        <v>84</v>
      </c>
    </row>
    <row r="261" s="2" customFormat="1" ht="16.5" customHeight="1">
      <c r="A261" s="37"/>
      <c r="B261" s="38"/>
      <c r="C261" s="243" t="s">
        <v>824</v>
      </c>
      <c r="D261" s="243" t="s">
        <v>169</v>
      </c>
      <c r="E261" s="244" t="s">
        <v>825</v>
      </c>
      <c r="F261" s="245" t="s">
        <v>826</v>
      </c>
      <c r="G261" s="246" t="s">
        <v>176</v>
      </c>
      <c r="H261" s="247">
        <v>1</v>
      </c>
      <c r="I261" s="248"/>
      <c r="J261" s="249">
        <f>ROUND(I261*H261,2)</f>
        <v>0</v>
      </c>
      <c r="K261" s="245" t="s">
        <v>1</v>
      </c>
      <c r="L261" s="250"/>
      <c r="M261" s="251" t="s">
        <v>1</v>
      </c>
      <c r="N261" s="252" t="s">
        <v>41</v>
      </c>
      <c r="O261" s="90"/>
      <c r="P261" s="234">
        <f>O261*H261</f>
        <v>0</v>
      </c>
      <c r="Q261" s="234">
        <v>0</v>
      </c>
      <c r="R261" s="234">
        <f>Q261*H261</f>
        <v>0</v>
      </c>
      <c r="S261" s="234">
        <v>0</v>
      </c>
      <c r="T261" s="23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6" t="s">
        <v>86</v>
      </c>
      <c r="AT261" s="236" t="s">
        <v>169</v>
      </c>
      <c r="AU261" s="236" t="s">
        <v>84</v>
      </c>
      <c r="AY261" s="16" t="s">
        <v>157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6" t="s">
        <v>84</v>
      </c>
      <c r="BK261" s="237">
        <f>ROUND(I261*H261,2)</f>
        <v>0</v>
      </c>
      <c r="BL261" s="16" t="s">
        <v>84</v>
      </c>
      <c r="BM261" s="236" t="s">
        <v>827</v>
      </c>
    </row>
    <row r="262" s="2" customFormat="1">
      <c r="A262" s="37"/>
      <c r="B262" s="38"/>
      <c r="C262" s="39"/>
      <c r="D262" s="238" t="s">
        <v>167</v>
      </c>
      <c r="E262" s="39"/>
      <c r="F262" s="239" t="s">
        <v>828</v>
      </c>
      <c r="G262" s="39"/>
      <c r="H262" s="39"/>
      <c r="I262" s="240"/>
      <c r="J262" s="39"/>
      <c r="K262" s="39"/>
      <c r="L262" s="43"/>
      <c r="M262" s="241"/>
      <c r="N262" s="242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167</v>
      </c>
      <c r="AU262" s="16" t="s">
        <v>84</v>
      </c>
    </row>
    <row r="263" s="2" customFormat="1" ht="24.15" customHeight="1">
      <c r="A263" s="37"/>
      <c r="B263" s="38"/>
      <c r="C263" s="243" t="s">
        <v>829</v>
      </c>
      <c r="D263" s="243" t="s">
        <v>169</v>
      </c>
      <c r="E263" s="244" t="s">
        <v>830</v>
      </c>
      <c r="F263" s="245" t="s">
        <v>831</v>
      </c>
      <c r="G263" s="246" t="s">
        <v>176</v>
      </c>
      <c r="H263" s="247">
        <v>1</v>
      </c>
      <c r="I263" s="248"/>
      <c r="J263" s="249">
        <f>ROUND(I263*H263,2)</f>
        <v>0</v>
      </c>
      <c r="K263" s="245" t="s">
        <v>745</v>
      </c>
      <c r="L263" s="250"/>
      <c r="M263" s="251" t="s">
        <v>1</v>
      </c>
      <c r="N263" s="252" t="s">
        <v>41</v>
      </c>
      <c r="O263" s="90"/>
      <c r="P263" s="234">
        <f>O263*H263</f>
        <v>0</v>
      </c>
      <c r="Q263" s="234">
        <v>0</v>
      </c>
      <c r="R263" s="234">
        <f>Q263*H263</f>
        <v>0</v>
      </c>
      <c r="S263" s="234">
        <v>0</v>
      </c>
      <c r="T263" s="23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6" t="s">
        <v>86</v>
      </c>
      <c r="AT263" s="236" t="s">
        <v>169</v>
      </c>
      <c r="AU263" s="236" t="s">
        <v>84</v>
      </c>
      <c r="AY263" s="16" t="s">
        <v>157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6" t="s">
        <v>84</v>
      </c>
      <c r="BK263" s="237">
        <f>ROUND(I263*H263,2)</f>
        <v>0</v>
      </c>
      <c r="BL263" s="16" t="s">
        <v>84</v>
      </c>
      <c r="BM263" s="236" t="s">
        <v>832</v>
      </c>
    </row>
    <row r="264" s="2" customFormat="1">
      <c r="A264" s="37"/>
      <c r="B264" s="38"/>
      <c r="C264" s="39"/>
      <c r="D264" s="238" t="s">
        <v>167</v>
      </c>
      <c r="E264" s="39"/>
      <c r="F264" s="239" t="s">
        <v>831</v>
      </c>
      <c r="G264" s="39"/>
      <c r="H264" s="39"/>
      <c r="I264" s="240"/>
      <c r="J264" s="39"/>
      <c r="K264" s="39"/>
      <c r="L264" s="43"/>
      <c r="M264" s="241"/>
      <c r="N264" s="242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167</v>
      </c>
      <c r="AU264" s="16" t="s">
        <v>84</v>
      </c>
    </row>
    <row r="265" s="2" customFormat="1" ht="37.8" customHeight="1">
      <c r="A265" s="37"/>
      <c r="B265" s="38"/>
      <c r="C265" s="243" t="s">
        <v>833</v>
      </c>
      <c r="D265" s="243" t="s">
        <v>169</v>
      </c>
      <c r="E265" s="244" t="s">
        <v>834</v>
      </c>
      <c r="F265" s="245" t="s">
        <v>835</v>
      </c>
      <c r="G265" s="246" t="s">
        <v>176</v>
      </c>
      <c r="H265" s="247">
        <v>2</v>
      </c>
      <c r="I265" s="248"/>
      <c r="J265" s="249">
        <f>ROUND(I265*H265,2)</f>
        <v>0</v>
      </c>
      <c r="K265" s="245" t="s">
        <v>745</v>
      </c>
      <c r="L265" s="250"/>
      <c r="M265" s="251" t="s">
        <v>1</v>
      </c>
      <c r="N265" s="252" t="s">
        <v>41</v>
      </c>
      <c r="O265" s="90"/>
      <c r="P265" s="234">
        <f>O265*H265</f>
        <v>0</v>
      </c>
      <c r="Q265" s="234">
        <v>0</v>
      </c>
      <c r="R265" s="234">
        <f>Q265*H265</f>
        <v>0</v>
      </c>
      <c r="S265" s="234">
        <v>0</v>
      </c>
      <c r="T265" s="23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6" t="s">
        <v>86</v>
      </c>
      <c r="AT265" s="236" t="s">
        <v>169</v>
      </c>
      <c r="AU265" s="236" t="s">
        <v>84</v>
      </c>
      <c r="AY265" s="16" t="s">
        <v>157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6" t="s">
        <v>84</v>
      </c>
      <c r="BK265" s="237">
        <f>ROUND(I265*H265,2)</f>
        <v>0</v>
      </c>
      <c r="BL265" s="16" t="s">
        <v>84</v>
      </c>
      <c r="BM265" s="236" t="s">
        <v>836</v>
      </c>
    </row>
    <row r="266" s="2" customFormat="1">
      <c r="A266" s="37"/>
      <c r="B266" s="38"/>
      <c r="C266" s="39"/>
      <c r="D266" s="238" t="s">
        <v>167</v>
      </c>
      <c r="E266" s="39"/>
      <c r="F266" s="239" t="s">
        <v>835</v>
      </c>
      <c r="G266" s="39"/>
      <c r="H266" s="39"/>
      <c r="I266" s="240"/>
      <c r="J266" s="39"/>
      <c r="K266" s="39"/>
      <c r="L266" s="43"/>
      <c r="M266" s="241"/>
      <c r="N266" s="242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167</v>
      </c>
      <c r="AU266" s="16" t="s">
        <v>84</v>
      </c>
    </row>
    <row r="267" s="2" customFormat="1" ht="16.5" customHeight="1">
      <c r="A267" s="37"/>
      <c r="B267" s="38"/>
      <c r="C267" s="243" t="s">
        <v>837</v>
      </c>
      <c r="D267" s="243" t="s">
        <v>169</v>
      </c>
      <c r="E267" s="244" t="s">
        <v>838</v>
      </c>
      <c r="F267" s="245" t="s">
        <v>839</v>
      </c>
      <c r="G267" s="246" t="s">
        <v>176</v>
      </c>
      <c r="H267" s="247">
        <v>1</v>
      </c>
      <c r="I267" s="248"/>
      <c r="J267" s="249">
        <f>ROUND(I267*H267,2)</f>
        <v>0</v>
      </c>
      <c r="K267" s="245" t="s">
        <v>1</v>
      </c>
      <c r="L267" s="250"/>
      <c r="M267" s="251" t="s">
        <v>1</v>
      </c>
      <c r="N267" s="252" t="s">
        <v>41</v>
      </c>
      <c r="O267" s="90"/>
      <c r="P267" s="234">
        <f>O267*H267</f>
        <v>0</v>
      </c>
      <c r="Q267" s="234">
        <v>0</v>
      </c>
      <c r="R267" s="234">
        <f>Q267*H267</f>
        <v>0</v>
      </c>
      <c r="S267" s="234">
        <v>0</v>
      </c>
      <c r="T267" s="23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6" t="s">
        <v>86</v>
      </c>
      <c r="AT267" s="236" t="s">
        <v>169</v>
      </c>
      <c r="AU267" s="236" t="s">
        <v>84</v>
      </c>
      <c r="AY267" s="16" t="s">
        <v>157</v>
      </c>
      <c r="BE267" s="237">
        <f>IF(N267="základní",J267,0)</f>
        <v>0</v>
      </c>
      <c r="BF267" s="237">
        <f>IF(N267="snížená",J267,0)</f>
        <v>0</v>
      </c>
      <c r="BG267" s="237">
        <f>IF(N267="zákl. přenesená",J267,0)</f>
        <v>0</v>
      </c>
      <c r="BH267" s="237">
        <f>IF(N267="sníž. přenesená",J267,0)</f>
        <v>0</v>
      </c>
      <c r="BI267" s="237">
        <f>IF(N267="nulová",J267,0)</f>
        <v>0</v>
      </c>
      <c r="BJ267" s="16" t="s">
        <v>84</v>
      </c>
      <c r="BK267" s="237">
        <f>ROUND(I267*H267,2)</f>
        <v>0</v>
      </c>
      <c r="BL267" s="16" t="s">
        <v>84</v>
      </c>
      <c r="BM267" s="236" t="s">
        <v>840</v>
      </c>
    </row>
    <row r="268" s="2" customFormat="1">
      <c r="A268" s="37"/>
      <c r="B268" s="38"/>
      <c r="C268" s="39"/>
      <c r="D268" s="238" t="s">
        <v>167</v>
      </c>
      <c r="E268" s="39"/>
      <c r="F268" s="239" t="s">
        <v>841</v>
      </c>
      <c r="G268" s="39"/>
      <c r="H268" s="39"/>
      <c r="I268" s="240"/>
      <c r="J268" s="39"/>
      <c r="K268" s="39"/>
      <c r="L268" s="43"/>
      <c r="M268" s="241"/>
      <c r="N268" s="242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167</v>
      </c>
      <c r="AU268" s="16" t="s">
        <v>84</v>
      </c>
    </row>
    <row r="269" s="2" customFormat="1" ht="16.5" customHeight="1">
      <c r="A269" s="37"/>
      <c r="B269" s="38"/>
      <c r="C269" s="243" t="s">
        <v>842</v>
      </c>
      <c r="D269" s="243" t="s">
        <v>169</v>
      </c>
      <c r="E269" s="244" t="s">
        <v>843</v>
      </c>
      <c r="F269" s="245" t="s">
        <v>844</v>
      </c>
      <c r="G269" s="246" t="s">
        <v>176</v>
      </c>
      <c r="H269" s="247">
        <v>1</v>
      </c>
      <c r="I269" s="248"/>
      <c r="J269" s="249">
        <f>ROUND(I269*H269,2)</f>
        <v>0</v>
      </c>
      <c r="K269" s="245" t="s">
        <v>1</v>
      </c>
      <c r="L269" s="250"/>
      <c r="M269" s="251" t="s">
        <v>1</v>
      </c>
      <c r="N269" s="252" t="s">
        <v>41</v>
      </c>
      <c r="O269" s="90"/>
      <c r="P269" s="234">
        <f>O269*H269</f>
        <v>0</v>
      </c>
      <c r="Q269" s="234">
        <v>0</v>
      </c>
      <c r="R269" s="234">
        <f>Q269*H269</f>
        <v>0</v>
      </c>
      <c r="S269" s="234">
        <v>0</v>
      </c>
      <c r="T269" s="23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6" t="s">
        <v>86</v>
      </c>
      <c r="AT269" s="236" t="s">
        <v>169</v>
      </c>
      <c r="AU269" s="236" t="s">
        <v>84</v>
      </c>
      <c r="AY269" s="16" t="s">
        <v>157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6" t="s">
        <v>84</v>
      </c>
      <c r="BK269" s="237">
        <f>ROUND(I269*H269,2)</f>
        <v>0</v>
      </c>
      <c r="BL269" s="16" t="s">
        <v>84</v>
      </c>
      <c r="BM269" s="236" t="s">
        <v>845</v>
      </c>
    </row>
    <row r="270" s="2" customFormat="1">
      <c r="A270" s="37"/>
      <c r="B270" s="38"/>
      <c r="C270" s="39"/>
      <c r="D270" s="238" t="s">
        <v>167</v>
      </c>
      <c r="E270" s="39"/>
      <c r="F270" s="239" t="s">
        <v>846</v>
      </c>
      <c r="G270" s="39"/>
      <c r="H270" s="39"/>
      <c r="I270" s="240"/>
      <c r="J270" s="39"/>
      <c r="K270" s="39"/>
      <c r="L270" s="43"/>
      <c r="M270" s="241"/>
      <c r="N270" s="242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167</v>
      </c>
      <c r="AU270" s="16" t="s">
        <v>84</v>
      </c>
    </row>
    <row r="271" s="2" customFormat="1" ht="33" customHeight="1">
      <c r="A271" s="37"/>
      <c r="B271" s="38"/>
      <c r="C271" s="243" t="s">
        <v>847</v>
      </c>
      <c r="D271" s="243" t="s">
        <v>169</v>
      </c>
      <c r="E271" s="244" t="s">
        <v>848</v>
      </c>
      <c r="F271" s="245" t="s">
        <v>849</v>
      </c>
      <c r="G271" s="246" t="s">
        <v>176</v>
      </c>
      <c r="H271" s="247">
        <v>1</v>
      </c>
      <c r="I271" s="248"/>
      <c r="J271" s="249">
        <f>ROUND(I271*H271,2)</f>
        <v>0</v>
      </c>
      <c r="K271" s="245" t="s">
        <v>164</v>
      </c>
      <c r="L271" s="250"/>
      <c r="M271" s="251" t="s">
        <v>1</v>
      </c>
      <c r="N271" s="252" t="s">
        <v>41</v>
      </c>
      <c r="O271" s="90"/>
      <c r="P271" s="234">
        <f>O271*H271</f>
        <v>0</v>
      </c>
      <c r="Q271" s="234">
        <v>0</v>
      </c>
      <c r="R271" s="234">
        <f>Q271*H271</f>
        <v>0</v>
      </c>
      <c r="S271" s="234">
        <v>0</v>
      </c>
      <c r="T271" s="23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6" t="s">
        <v>86</v>
      </c>
      <c r="AT271" s="236" t="s">
        <v>169</v>
      </c>
      <c r="AU271" s="236" t="s">
        <v>84</v>
      </c>
      <c r="AY271" s="16" t="s">
        <v>157</v>
      </c>
      <c r="BE271" s="237">
        <f>IF(N271="základní",J271,0)</f>
        <v>0</v>
      </c>
      <c r="BF271" s="237">
        <f>IF(N271="snížená",J271,0)</f>
        <v>0</v>
      </c>
      <c r="BG271" s="237">
        <f>IF(N271="zákl. přenesená",J271,0)</f>
        <v>0</v>
      </c>
      <c r="BH271" s="237">
        <f>IF(N271="sníž. přenesená",J271,0)</f>
        <v>0</v>
      </c>
      <c r="BI271" s="237">
        <f>IF(N271="nulová",J271,0)</f>
        <v>0</v>
      </c>
      <c r="BJ271" s="16" t="s">
        <v>84</v>
      </c>
      <c r="BK271" s="237">
        <f>ROUND(I271*H271,2)</f>
        <v>0</v>
      </c>
      <c r="BL271" s="16" t="s">
        <v>84</v>
      </c>
      <c r="BM271" s="236" t="s">
        <v>850</v>
      </c>
    </row>
    <row r="272" s="2" customFormat="1">
      <c r="A272" s="37"/>
      <c r="B272" s="38"/>
      <c r="C272" s="39"/>
      <c r="D272" s="238" t="s">
        <v>167</v>
      </c>
      <c r="E272" s="39"/>
      <c r="F272" s="239" t="s">
        <v>849</v>
      </c>
      <c r="G272" s="39"/>
      <c r="H272" s="39"/>
      <c r="I272" s="240"/>
      <c r="J272" s="39"/>
      <c r="K272" s="39"/>
      <c r="L272" s="43"/>
      <c r="M272" s="241"/>
      <c r="N272" s="242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167</v>
      </c>
      <c r="AU272" s="16" t="s">
        <v>84</v>
      </c>
    </row>
    <row r="273" s="2" customFormat="1" ht="33" customHeight="1">
      <c r="A273" s="37"/>
      <c r="B273" s="38"/>
      <c r="C273" s="243" t="s">
        <v>851</v>
      </c>
      <c r="D273" s="243" t="s">
        <v>169</v>
      </c>
      <c r="E273" s="244" t="s">
        <v>852</v>
      </c>
      <c r="F273" s="245" t="s">
        <v>853</v>
      </c>
      <c r="G273" s="246" t="s">
        <v>176</v>
      </c>
      <c r="H273" s="247">
        <v>1</v>
      </c>
      <c r="I273" s="248"/>
      <c r="J273" s="249">
        <f>ROUND(I273*H273,2)</f>
        <v>0</v>
      </c>
      <c r="K273" s="245" t="s">
        <v>164</v>
      </c>
      <c r="L273" s="250"/>
      <c r="M273" s="251" t="s">
        <v>1</v>
      </c>
      <c r="N273" s="252" t="s">
        <v>41</v>
      </c>
      <c r="O273" s="90"/>
      <c r="P273" s="234">
        <f>O273*H273</f>
        <v>0</v>
      </c>
      <c r="Q273" s="234">
        <v>0</v>
      </c>
      <c r="R273" s="234">
        <f>Q273*H273</f>
        <v>0</v>
      </c>
      <c r="S273" s="234">
        <v>0</v>
      </c>
      <c r="T273" s="23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6" t="s">
        <v>86</v>
      </c>
      <c r="AT273" s="236" t="s">
        <v>169</v>
      </c>
      <c r="AU273" s="236" t="s">
        <v>84</v>
      </c>
      <c r="AY273" s="16" t="s">
        <v>157</v>
      </c>
      <c r="BE273" s="237">
        <f>IF(N273="základní",J273,0)</f>
        <v>0</v>
      </c>
      <c r="BF273" s="237">
        <f>IF(N273="snížená",J273,0)</f>
        <v>0</v>
      </c>
      <c r="BG273" s="237">
        <f>IF(N273="zákl. přenesená",J273,0)</f>
        <v>0</v>
      </c>
      <c r="BH273" s="237">
        <f>IF(N273="sníž. přenesená",J273,0)</f>
        <v>0</v>
      </c>
      <c r="BI273" s="237">
        <f>IF(N273="nulová",J273,0)</f>
        <v>0</v>
      </c>
      <c r="BJ273" s="16" t="s">
        <v>84</v>
      </c>
      <c r="BK273" s="237">
        <f>ROUND(I273*H273,2)</f>
        <v>0</v>
      </c>
      <c r="BL273" s="16" t="s">
        <v>84</v>
      </c>
      <c r="BM273" s="236" t="s">
        <v>854</v>
      </c>
    </row>
    <row r="274" s="2" customFormat="1">
      <c r="A274" s="37"/>
      <c r="B274" s="38"/>
      <c r="C274" s="39"/>
      <c r="D274" s="238" t="s">
        <v>167</v>
      </c>
      <c r="E274" s="39"/>
      <c r="F274" s="239" t="s">
        <v>853</v>
      </c>
      <c r="G274" s="39"/>
      <c r="H274" s="39"/>
      <c r="I274" s="240"/>
      <c r="J274" s="39"/>
      <c r="K274" s="39"/>
      <c r="L274" s="43"/>
      <c r="M274" s="241"/>
      <c r="N274" s="242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167</v>
      </c>
      <c r="AU274" s="16" t="s">
        <v>84</v>
      </c>
    </row>
    <row r="275" s="2" customFormat="1" ht="33" customHeight="1">
      <c r="A275" s="37"/>
      <c r="B275" s="38"/>
      <c r="C275" s="243" t="s">
        <v>855</v>
      </c>
      <c r="D275" s="243" t="s">
        <v>169</v>
      </c>
      <c r="E275" s="244" t="s">
        <v>856</v>
      </c>
      <c r="F275" s="245" t="s">
        <v>857</v>
      </c>
      <c r="G275" s="246" t="s">
        <v>176</v>
      </c>
      <c r="H275" s="247">
        <v>1</v>
      </c>
      <c r="I275" s="248"/>
      <c r="J275" s="249">
        <f>ROUND(I275*H275,2)</f>
        <v>0</v>
      </c>
      <c r="K275" s="245" t="s">
        <v>164</v>
      </c>
      <c r="L275" s="250"/>
      <c r="M275" s="251" t="s">
        <v>1</v>
      </c>
      <c r="N275" s="252" t="s">
        <v>41</v>
      </c>
      <c r="O275" s="90"/>
      <c r="P275" s="234">
        <f>O275*H275</f>
        <v>0</v>
      </c>
      <c r="Q275" s="234">
        <v>0</v>
      </c>
      <c r="R275" s="234">
        <f>Q275*H275</f>
        <v>0</v>
      </c>
      <c r="S275" s="234">
        <v>0</v>
      </c>
      <c r="T275" s="23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6" t="s">
        <v>86</v>
      </c>
      <c r="AT275" s="236" t="s">
        <v>169</v>
      </c>
      <c r="AU275" s="236" t="s">
        <v>84</v>
      </c>
      <c r="AY275" s="16" t="s">
        <v>157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6" t="s">
        <v>84</v>
      </c>
      <c r="BK275" s="237">
        <f>ROUND(I275*H275,2)</f>
        <v>0</v>
      </c>
      <c r="BL275" s="16" t="s">
        <v>84</v>
      </c>
      <c r="BM275" s="236" t="s">
        <v>858</v>
      </c>
    </row>
    <row r="276" s="2" customFormat="1">
      <c r="A276" s="37"/>
      <c r="B276" s="38"/>
      <c r="C276" s="39"/>
      <c r="D276" s="238" t="s">
        <v>167</v>
      </c>
      <c r="E276" s="39"/>
      <c r="F276" s="239" t="s">
        <v>857</v>
      </c>
      <c r="G276" s="39"/>
      <c r="H276" s="39"/>
      <c r="I276" s="240"/>
      <c r="J276" s="39"/>
      <c r="K276" s="39"/>
      <c r="L276" s="43"/>
      <c r="M276" s="241"/>
      <c r="N276" s="242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167</v>
      </c>
      <c r="AU276" s="16" t="s">
        <v>84</v>
      </c>
    </row>
    <row r="277" s="2" customFormat="1" ht="33" customHeight="1">
      <c r="A277" s="37"/>
      <c r="B277" s="38"/>
      <c r="C277" s="243" t="s">
        <v>859</v>
      </c>
      <c r="D277" s="243" t="s">
        <v>169</v>
      </c>
      <c r="E277" s="244" t="s">
        <v>860</v>
      </c>
      <c r="F277" s="245" t="s">
        <v>861</v>
      </c>
      <c r="G277" s="246" t="s">
        <v>176</v>
      </c>
      <c r="H277" s="247">
        <v>3</v>
      </c>
      <c r="I277" s="248"/>
      <c r="J277" s="249">
        <f>ROUND(I277*H277,2)</f>
        <v>0</v>
      </c>
      <c r="K277" s="245" t="s">
        <v>745</v>
      </c>
      <c r="L277" s="250"/>
      <c r="M277" s="251" t="s">
        <v>1</v>
      </c>
      <c r="N277" s="252" t="s">
        <v>41</v>
      </c>
      <c r="O277" s="90"/>
      <c r="P277" s="234">
        <f>O277*H277</f>
        <v>0</v>
      </c>
      <c r="Q277" s="234">
        <v>0</v>
      </c>
      <c r="R277" s="234">
        <f>Q277*H277</f>
        <v>0</v>
      </c>
      <c r="S277" s="234">
        <v>0</v>
      </c>
      <c r="T277" s="23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6" t="s">
        <v>86</v>
      </c>
      <c r="AT277" s="236" t="s">
        <v>169</v>
      </c>
      <c r="AU277" s="236" t="s">
        <v>84</v>
      </c>
      <c r="AY277" s="16" t="s">
        <v>157</v>
      </c>
      <c r="BE277" s="237">
        <f>IF(N277="základní",J277,0)</f>
        <v>0</v>
      </c>
      <c r="BF277" s="237">
        <f>IF(N277="snížená",J277,0)</f>
        <v>0</v>
      </c>
      <c r="BG277" s="237">
        <f>IF(N277="zákl. přenesená",J277,0)</f>
        <v>0</v>
      </c>
      <c r="BH277" s="237">
        <f>IF(N277="sníž. přenesená",J277,0)</f>
        <v>0</v>
      </c>
      <c r="BI277" s="237">
        <f>IF(N277="nulová",J277,0)</f>
        <v>0</v>
      </c>
      <c r="BJ277" s="16" t="s">
        <v>84</v>
      </c>
      <c r="BK277" s="237">
        <f>ROUND(I277*H277,2)</f>
        <v>0</v>
      </c>
      <c r="BL277" s="16" t="s">
        <v>84</v>
      </c>
      <c r="BM277" s="236" t="s">
        <v>862</v>
      </c>
    </row>
    <row r="278" s="2" customFormat="1">
      <c r="A278" s="37"/>
      <c r="B278" s="38"/>
      <c r="C278" s="39"/>
      <c r="D278" s="238" t="s">
        <v>167</v>
      </c>
      <c r="E278" s="39"/>
      <c r="F278" s="239" t="s">
        <v>861</v>
      </c>
      <c r="G278" s="39"/>
      <c r="H278" s="39"/>
      <c r="I278" s="240"/>
      <c r="J278" s="39"/>
      <c r="K278" s="39"/>
      <c r="L278" s="43"/>
      <c r="M278" s="241"/>
      <c r="N278" s="242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167</v>
      </c>
      <c r="AU278" s="16" t="s">
        <v>84</v>
      </c>
    </row>
    <row r="279" s="2" customFormat="1" ht="37.8" customHeight="1">
      <c r="A279" s="37"/>
      <c r="B279" s="38"/>
      <c r="C279" s="243" t="s">
        <v>863</v>
      </c>
      <c r="D279" s="243" t="s">
        <v>169</v>
      </c>
      <c r="E279" s="244" t="s">
        <v>864</v>
      </c>
      <c r="F279" s="245" t="s">
        <v>865</v>
      </c>
      <c r="G279" s="246" t="s">
        <v>176</v>
      </c>
      <c r="H279" s="247">
        <v>1</v>
      </c>
      <c r="I279" s="248"/>
      <c r="J279" s="249">
        <f>ROUND(I279*H279,2)</f>
        <v>0</v>
      </c>
      <c r="K279" s="245" t="s">
        <v>745</v>
      </c>
      <c r="L279" s="250"/>
      <c r="M279" s="251" t="s">
        <v>1</v>
      </c>
      <c r="N279" s="252" t="s">
        <v>41</v>
      </c>
      <c r="O279" s="90"/>
      <c r="P279" s="234">
        <f>O279*H279</f>
        <v>0</v>
      </c>
      <c r="Q279" s="234">
        <v>0</v>
      </c>
      <c r="R279" s="234">
        <f>Q279*H279</f>
        <v>0</v>
      </c>
      <c r="S279" s="234">
        <v>0</v>
      </c>
      <c r="T279" s="23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6" t="s">
        <v>86</v>
      </c>
      <c r="AT279" s="236" t="s">
        <v>169</v>
      </c>
      <c r="AU279" s="236" t="s">
        <v>84</v>
      </c>
      <c r="AY279" s="16" t="s">
        <v>157</v>
      </c>
      <c r="BE279" s="237">
        <f>IF(N279="základní",J279,0)</f>
        <v>0</v>
      </c>
      <c r="BF279" s="237">
        <f>IF(N279="snížená",J279,0)</f>
        <v>0</v>
      </c>
      <c r="BG279" s="237">
        <f>IF(N279="zákl. přenesená",J279,0)</f>
        <v>0</v>
      </c>
      <c r="BH279" s="237">
        <f>IF(N279="sníž. přenesená",J279,0)</f>
        <v>0</v>
      </c>
      <c r="BI279" s="237">
        <f>IF(N279="nulová",J279,0)</f>
        <v>0</v>
      </c>
      <c r="BJ279" s="16" t="s">
        <v>84</v>
      </c>
      <c r="BK279" s="237">
        <f>ROUND(I279*H279,2)</f>
        <v>0</v>
      </c>
      <c r="BL279" s="16" t="s">
        <v>84</v>
      </c>
      <c r="BM279" s="236" t="s">
        <v>866</v>
      </c>
    </row>
    <row r="280" s="2" customFormat="1">
      <c r="A280" s="37"/>
      <c r="B280" s="38"/>
      <c r="C280" s="39"/>
      <c r="D280" s="238" t="s">
        <v>167</v>
      </c>
      <c r="E280" s="39"/>
      <c r="F280" s="239" t="s">
        <v>865</v>
      </c>
      <c r="G280" s="39"/>
      <c r="H280" s="39"/>
      <c r="I280" s="240"/>
      <c r="J280" s="39"/>
      <c r="K280" s="39"/>
      <c r="L280" s="43"/>
      <c r="M280" s="241"/>
      <c r="N280" s="242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167</v>
      </c>
      <c r="AU280" s="16" t="s">
        <v>84</v>
      </c>
    </row>
    <row r="281" s="2" customFormat="1" ht="16.5" customHeight="1">
      <c r="A281" s="37"/>
      <c r="B281" s="38"/>
      <c r="C281" s="243" t="s">
        <v>867</v>
      </c>
      <c r="D281" s="243" t="s">
        <v>169</v>
      </c>
      <c r="E281" s="244" t="s">
        <v>868</v>
      </c>
      <c r="F281" s="245" t="s">
        <v>869</v>
      </c>
      <c r="G281" s="246" t="s">
        <v>176</v>
      </c>
      <c r="H281" s="247">
        <v>1</v>
      </c>
      <c r="I281" s="248"/>
      <c r="J281" s="249">
        <f>ROUND(I281*H281,2)</f>
        <v>0</v>
      </c>
      <c r="K281" s="245" t="s">
        <v>164</v>
      </c>
      <c r="L281" s="250"/>
      <c r="M281" s="251" t="s">
        <v>1</v>
      </c>
      <c r="N281" s="252" t="s">
        <v>41</v>
      </c>
      <c r="O281" s="90"/>
      <c r="P281" s="234">
        <f>O281*H281</f>
        <v>0</v>
      </c>
      <c r="Q281" s="234">
        <v>0</v>
      </c>
      <c r="R281" s="234">
        <f>Q281*H281</f>
        <v>0</v>
      </c>
      <c r="S281" s="234">
        <v>0</v>
      </c>
      <c r="T281" s="23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6" t="s">
        <v>86</v>
      </c>
      <c r="AT281" s="236" t="s">
        <v>169</v>
      </c>
      <c r="AU281" s="236" t="s">
        <v>84</v>
      </c>
      <c r="AY281" s="16" t="s">
        <v>157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6" t="s">
        <v>84</v>
      </c>
      <c r="BK281" s="237">
        <f>ROUND(I281*H281,2)</f>
        <v>0</v>
      </c>
      <c r="BL281" s="16" t="s">
        <v>84</v>
      </c>
      <c r="BM281" s="236" t="s">
        <v>870</v>
      </c>
    </row>
    <row r="282" s="2" customFormat="1">
      <c r="A282" s="37"/>
      <c r="B282" s="38"/>
      <c r="C282" s="39"/>
      <c r="D282" s="238" t="s">
        <v>167</v>
      </c>
      <c r="E282" s="39"/>
      <c r="F282" s="239" t="s">
        <v>869</v>
      </c>
      <c r="G282" s="39"/>
      <c r="H282" s="39"/>
      <c r="I282" s="240"/>
      <c r="J282" s="39"/>
      <c r="K282" s="39"/>
      <c r="L282" s="43"/>
      <c r="M282" s="241"/>
      <c r="N282" s="242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167</v>
      </c>
      <c r="AU282" s="16" t="s">
        <v>84</v>
      </c>
    </row>
    <row r="283" s="2" customFormat="1" ht="24.15" customHeight="1">
      <c r="A283" s="37"/>
      <c r="B283" s="38"/>
      <c r="C283" s="243" t="s">
        <v>871</v>
      </c>
      <c r="D283" s="243" t="s">
        <v>169</v>
      </c>
      <c r="E283" s="244" t="s">
        <v>872</v>
      </c>
      <c r="F283" s="245" t="s">
        <v>873</v>
      </c>
      <c r="G283" s="246" t="s">
        <v>176</v>
      </c>
      <c r="H283" s="247">
        <v>1</v>
      </c>
      <c r="I283" s="248"/>
      <c r="J283" s="249">
        <f>ROUND(I283*H283,2)</f>
        <v>0</v>
      </c>
      <c r="K283" s="245" t="s">
        <v>164</v>
      </c>
      <c r="L283" s="250"/>
      <c r="M283" s="251" t="s">
        <v>1</v>
      </c>
      <c r="N283" s="252" t="s">
        <v>41</v>
      </c>
      <c r="O283" s="90"/>
      <c r="P283" s="234">
        <f>O283*H283</f>
        <v>0</v>
      </c>
      <c r="Q283" s="234">
        <v>0</v>
      </c>
      <c r="R283" s="234">
        <f>Q283*H283</f>
        <v>0</v>
      </c>
      <c r="S283" s="234">
        <v>0</v>
      </c>
      <c r="T283" s="23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6" t="s">
        <v>86</v>
      </c>
      <c r="AT283" s="236" t="s">
        <v>169</v>
      </c>
      <c r="AU283" s="236" t="s">
        <v>84</v>
      </c>
      <c r="AY283" s="16" t="s">
        <v>157</v>
      </c>
      <c r="BE283" s="237">
        <f>IF(N283="základní",J283,0)</f>
        <v>0</v>
      </c>
      <c r="BF283" s="237">
        <f>IF(N283="snížená",J283,0)</f>
        <v>0</v>
      </c>
      <c r="BG283" s="237">
        <f>IF(N283="zákl. přenesená",J283,0)</f>
        <v>0</v>
      </c>
      <c r="BH283" s="237">
        <f>IF(N283="sníž. přenesená",J283,0)</f>
        <v>0</v>
      </c>
      <c r="BI283" s="237">
        <f>IF(N283="nulová",J283,0)</f>
        <v>0</v>
      </c>
      <c r="BJ283" s="16" t="s">
        <v>84</v>
      </c>
      <c r="BK283" s="237">
        <f>ROUND(I283*H283,2)</f>
        <v>0</v>
      </c>
      <c r="BL283" s="16" t="s">
        <v>84</v>
      </c>
      <c r="BM283" s="236" t="s">
        <v>874</v>
      </c>
    </row>
    <row r="284" s="2" customFormat="1">
      <c r="A284" s="37"/>
      <c r="B284" s="38"/>
      <c r="C284" s="39"/>
      <c r="D284" s="238" t="s">
        <v>167</v>
      </c>
      <c r="E284" s="39"/>
      <c r="F284" s="239" t="s">
        <v>873</v>
      </c>
      <c r="G284" s="39"/>
      <c r="H284" s="39"/>
      <c r="I284" s="240"/>
      <c r="J284" s="39"/>
      <c r="K284" s="39"/>
      <c r="L284" s="43"/>
      <c r="M284" s="241"/>
      <c r="N284" s="242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167</v>
      </c>
      <c r="AU284" s="16" t="s">
        <v>84</v>
      </c>
    </row>
    <row r="285" s="2" customFormat="1" ht="49.05" customHeight="1">
      <c r="A285" s="37"/>
      <c r="B285" s="38"/>
      <c r="C285" s="243" t="s">
        <v>875</v>
      </c>
      <c r="D285" s="243" t="s">
        <v>169</v>
      </c>
      <c r="E285" s="244" t="s">
        <v>876</v>
      </c>
      <c r="F285" s="245" t="s">
        <v>877</v>
      </c>
      <c r="G285" s="246" t="s">
        <v>176</v>
      </c>
      <c r="H285" s="247">
        <v>12</v>
      </c>
      <c r="I285" s="248"/>
      <c r="J285" s="249">
        <f>ROUND(I285*H285,2)</f>
        <v>0</v>
      </c>
      <c r="K285" s="245" t="s">
        <v>745</v>
      </c>
      <c r="L285" s="250"/>
      <c r="M285" s="251" t="s">
        <v>1</v>
      </c>
      <c r="N285" s="252" t="s">
        <v>41</v>
      </c>
      <c r="O285" s="90"/>
      <c r="P285" s="234">
        <f>O285*H285</f>
        <v>0</v>
      </c>
      <c r="Q285" s="234">
        <v>0</v>
      </c>
      <c r="R285" s="234">
        <f>Q285*H285</f>
        <v>0</v>
      </c>
      <c r="S285" s="234">
        <v>0</v>
      </c>
      <c r="T285" s="235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6" t="s">
        <v>86</v>
      </c>
      <c r="AT285" s="236" t="s">
        <v>169</v>
      </c>
      <c r="AU285" s="236" t="s">
        <v>84</v>
      </c>
      <c r="AY285" s="16" t="s">
        <v>157</v>
      </c>
      <c r="BE285" s="237">
        <f>IF(N285="základní",J285,0)</f>
        <v>0</v>
      </c>
      <c r="BF285" s="237">
        <f>IF(N285="snížená",J285,0)</f>
        <v>0</v>
      </c>
      <c r="BG285" s="237">
        <f>IF(N285="zákl. přenesená",J285,0)</f>
        <v>0</v>
      </c>
      <c r="BH285" s="237">
        <f>IF(N285="sníž. přenesená",J285,0)</f>
        <v>0</v>
      </c>
      <c r="BI285" s="237">
        <f>IF(N285="nulová",J285,0)</f>
        <v>0</v>
      </c>
      <c r="BJ285" s="16" t="s">
        <v>84</v>
      </c>
      <c r="BK285" s="237">
        <f>ROUND(I285*H285,2)</f>
        <v>0</v>
      </c>
      <c r="BL285" s="16" t="s">
        <v>84</v>
      </c>
      <c r="BM285" s="236" t="s">
        <v>878</v>
      </c>
    </row>
    <row r="286" s="2" customFormat="1">
      <c r="A286" s="37"/>
      <c r="B286" s="38"/>
      <c r="C286" s="39"/>
      <c r="D286" s="238" t="s">
        <v>167</v>
      </c>
      <c r="E286" s="39"/>
      <c r="F286" s="239" t="s">
        <v>877</v>
      </c>
      <c r="G286" s="39"/>
      <c r="H286" s="39"/>
      <c r="I286" s="240"/>
      <c r="J286" s="39"/>
      <c r="K286" s="39"/>
      <c r="L286" s="43"/>
      <c r="M286" s="241"/>
      <c r="N286" s="242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167</v>
      </c>
      <c r="AU286" s="16" t="s">
        <v>84</v>
      </c>
    </row>
    <row r="287" s="2" customFormat="1" ht="21.75" customHeight="1">
      <c r="A287" s="37"/>
      <c r="B287" s="38"/>
      <c r="C287" s="243" t="s">
        <v>879</v>
      </c>
      <c r="D287" s="243" t="s">
        <v>169</v>
      </c>
      <c r="E287" s="244" t="s">
        <v>880</v>
      </c>
      <c r="F287" s="245" t="s">
        <v>881</v>
      </c>
      <c r="G287" s="246" t="s">
        <v>176</v>
      </c>
      <c r="H287" s="247">
        <v>4</v>
      </c>
      <c r="I287" s="248"/>
      <c r="J287" s="249">
        <f>ROUND(I287*H287,2)</f>
        <v>0</v>
      </c>
      <c r="K287" s="245" t="s">
        <v>745</v>
      </c>
      <c r="L287" s="250"/>
      <c r="M287" s="251" t="s">
        <v>1</v>
      </c>
      <c r="N287" s="252" t="s">
        <v>41</v>
      </c>
      <c r="O287" s="90"/>
      <c r="P287" s="234">
        <f>O287*H287</f>
        <v>0</v>
      </c>
      <c r="Q287" s="234">
        <v>0</v>
      </c>
      <c r="R287" s="234">
        <f>Q287*H287</f>
        <v>0</v>
      </c>
      <c r="S287" s="234">
        <v>0</v>
      </c>
      <c r="T287" s="23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6" t="s">
        <v>86</v>
      </c>
      <c r="AT287" s="236" t="s">
        <v>169</v>
      </c>
      <c r="AU287" s="236" t="s">
        <v>84</v>
      </c>
      <c r="AY287" s="16" t="s">
        <v>157</v>
      </c>
      <c r="BE287" s="237">
        <f>IF(N287="základní",J287,0)</f>
        <v>0</v>
      </c>
      <c r="BF287" s="237">
        <f>IF(N287="snížená",J287,0)</f>
        <v>0</v>
      </c>
      <c r="BG287" s="237">
        <f>IF(N287="zákl. přenesená",J287,0)</f>
        <v>0</v>
      </c>
      <c r="BH287" s="237">
        <f>IF(N287="sníž. přenesená",J287,0)</f>
        <v>0</v>
      </c>
      <c r="BI287" s="237">
        <f>IF(N287="nulová",J287,0)</f>
        <v>0</v>
      </c>
      <c r="BJ287" s="16" t="s">
        <v>84</v>
      </c>
      <c r="BK287" s="237">
        <f>ROUND(I287*H287,2)</f>
        <v>0</v>
      </c>
      <c r="BL287" s="16" t="s">
        <v>84</v>
      </c>
      <c r="BM287" s="236" t="s">
        <v>882</v>
      </c>
    </row>
    <row r="288" s="2" customFormat="1">
      <c r="A288" s="37"/>
      <c r="B288" s="38"/>
      <c r="C288" s="39"/>
      <c r="D288" s="238" t="s">
        <v>167</v>
      </c>
      <c r="E288" s="39"/>
      <c r="F288" s="239" t="s">
        <v>881</v>
      </c>
      <c r="G288" s="39"/>
      <c r="H288" s="39"/>
      <c r="I288" s="240"/>
      <c r="J288" s="39"/>
      <c r="K288" s="39"/>
      <c r="L288" s="43"/>
      <c r="M288" s="241"/>
      <c r="N288" s="242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167</v>
      </c>
      <c r="AU288" s="16" t="s">
        <v>84</v>
      </c>
    </row>
    <row r="289" s="2" customFormat="1" ht="24.15" customHeight="1">
      <c r="A289" s="37"/>
      <c r="B289" s="38"/>
      <c r="C289" s="243" t="s">
        <v>883</v>
      </c>
      <c r="D289" s="243" t="s">
        <v>169</v>
      </c>
      <c r="E289" s="244" t="s">
        <v>884</v>
      </c>
      <c r="F289" s="245" t="s">
        <v>885</v>
      </c>
      <c r="G289" s="246" t="s">
        <v>176</v>
      </c>
      <c r="H289" s="247">
        <v>4</v>
      </c>
      <c r="I289" s="248"/>
      <c r="J289" s="249">
        <f>ROUND(I289*H289,2)</f>
        <v>0</v>
      </c>
      <c r="K289" s="245" t="s">
        <v>745</v>
      </c>
      <c r="L289" s="250"/>
      <c r="M289" s="251" t="s">
        <v>1</v>
      </c>
      <c r="N289" s="252" t="s">
        <v>41</v>
      </c>
      <c r="O289" s="90"/>
      <c r="P289" s="234">
        <f>O289*H289</f>
        <v>0</v>
      </c>
      <c r="Q289" s="234">
        <v>0</v>
      </c>
      <c r="R289" s="234">
        <f>Q289*H289</f>
        <v>0</v>
      </c>
      <c r="S289" s="234">
        <v>0</v>
      </c>
      <c r="T289" s="23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6" t="s">
        <v>86</v>
      </c>
      <c r="AT289" s="236" t="s">
        <v>169</v>
      </c>
      <c r="AU289" s="236" t="s">
        <v>84</v>
      </c>
      <c r="AY289" s="16" t="s">
        <v>157</v>
      </c>
      <c r="BE289" s="237">
        <f>IF(N289="základní",J289,0)</f>
        <v>0</v>
      </c>
      <c r="BF289" s="237">
        <f>IF(N289="snížená",J289,0)</f>
        <v>0</v>
      </c>
      <c r="BG289" s="237">
        <f>IF(N289="zákl. přenesená",J289,0)</f>
        <v>0</v>
      </c>
      <c r="BH289" s="237">
        <f>IF(N289="sníž. přenesená",J289,0)</f>
        <v>0</v>
      </c>
      <c r="BI289" s="237">
        <f>IF(N289="nulová",J289,0)</f>
        <v>0</v>
      </c>
      <c r="BJ289" s="16" t="s">
        <v>84</v>
      </c>
      <c r="BK289" s="237">
        <f>ROUND(I289*H289,2)</f>
        <v>0</v>
      </c>
      <c r="BL289" s="16" t="s">
        <v>84</v>
      </c>
      <c r="BM289" s="236" t="s">
        <v>886</v>
      </c>
    </row>
    <row r="290" s="2" customFormat="1">
      <c r="A290" s="37"/>
      <c r="B290" s="38"/>
      <c r="C290" s="39"/>
      <c r="D290" s="238" t="s">
        <v>167</v>
      </c>
      <c r="E290" s="39"/>
      <c r="F290" s="239" t="s">
        <v>885</v>
      </c>
      <c r="G290" s="39"/>
      <c r="H290" s="39"/>
      <c r="I290" s="240"/>
      <c r="J290" s="39"/>
      <c r="K290" s="39"/>
      <c r="L290" s="43"/>
      <c r="M290" s="241"/>
      <c r="N290" s="242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167</v>
      </c>
      <c r="AU290" s="16" t="s">
        <v>84</v>
      </c>
    </row>
    <row r="291" s="2" customFormat="1" ht="37.8" customHeight="1">
      <c r="A291" s="37"/>
      <c r="B291" s="38"/>
      <c r="C291" s="225" t="s">
        <v>887</v>
      </c>
      <c r="D291" s="225" t="s">
        <v>160</v>
      </c>
      <c r="E291" s="226" t="s">
        <v>888</v>
      </c>
      <c r="F291" s="227" t="s">
        <v>889</v>
      </c>
      <c r="G291" s="228" t="s">
        <v>176</v>
      </c>
      <c r="H291" s="229">
        <v>1</v>
      </c>
      <c r="I291" s="230"/>
      <c r="J291" s="231">
        <f>ROUND(I291*H291,2)</f>
        <v>0</v>
      </c>
      <c r="K291" s="227" t="s">
        <v>164</v>
      </c>
      <c r="L291" s="43"/>
      <c r="M291" s="232" t="s">
        <v>1</v>
      </c>
      <c r="N291" s="233" t="s">
        <v>41</v>
      </c>
      <c r="O291" s="90"/>
      <c r="P291" s="234">
        <f>O291*H291</f>
        <v>0</v>
      </c>
      <c r="Q291" s="234">
        <v>0</v>
      </c>
      <c r="R291" s="234">
        <f>Q291*H291</f>
        <v>0</v>
      </c>
      <c r="S291" s="234">
        <v>0</v>
      </c>
      <c r="T291" s="235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6" t="s">
        <v>84</v>
      </c>
      <c r="AT291" s="236" t="s">
        <v>160</v>
      </c>
      <c r="AU291" s="236" t="s">
        <v>84</v>
      </c>
      <c r="AY291" s="16" t="s">
        <v>157</v>
      </c>
      <c r="BE291" s="237">
        <f>IF(N291="základní",J291,0)</f>
        <v>0</v>
      </c>
      <c r="BF291" s="237">
        <f>IF(N291="snížená",J291,0)</f>
        <v>0</v>
      </c>
      <c r="BG291" s="237">
        <f>IF(N291="zákl. přenesená",J291,0)</f>
        <v>0</v>
      </c>
      <c r="BH291" s="237">
        <f>IF(N291="sníž. přenesená",J291,0)</f>
        <v>0</v>
      </c>
      <c r="BI291" s="237">
        <f>IF(N291="nulová",J291,0)</f>
        <v>0</v>
      </c>
      <c r="BJ291" s="16" t="s">
        <v>84</v>
      </c>
      <c r="BK291" s="237">
        <f>ROUND(I291*H291,2)</f>
        <v>0</v>
      </c>
      <c r="BL291" s="16" t="s">
        <v>84</v>
      </c>
      <c r="BM291" s="236" t="s">
        <v>890</v>
      </c>
    </row>
    <row r="292" s="2" customFormat="1">
      <c r="A292" s="37"/>
      <c r="B292" s="38"/>
      <c r="C292" s="39"/>
      <c r="D292" s="238" t="s">
        <v>167</v>
      </c>
      <c r="E292" s="39"/>
      <c r="F292" s="239" t="s">
        <v>891</v>
      </c>
      <c r="G292" s="39"/>
      <c r="H292" s="39"/>
      <c r="I292" s="240"/>
      <c r="J292" s="39"/>
      <c r="K292" s="39"/>
      <c r="L292" s="43"/>
      <c r="M292" s="241"/>
      <c r="N292" s="242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167</v>
      </c>
      <c r="AU292" s="16" t="s">
        <v>84</v>
      </c>
    </row>
    <row r="293" s="2" customFormat="1" ht="21.75" customHeight="1">
      <c r="A293" s="37"/>
      <c r="B293" s="38"/>
      <c r="C293" s="225" t="s">
        <v>892</v>
      </c>
      <c r="D293" s="225" t="s">
        <v>160</v>
      </c>
      <c r="E293" s="226" t="s">
        <v>893</v>
      </c>
      <c r="F293" s="227" t="s">
        <v>894</v>
      </c>
      <c r="G293" s="228" t="s">
        <v>176</v>
      </c>
      <c r="H293" s="229">
        <v>1</v>
      </c>
      <c r="I293" s="230"/>
      <c r="J293" s="231">
        <f>ROUND(I293*H293,2)</f>
        <v>0</v>
      </c>
      <c r="K293" s="227" t="s">
        <v>164</v>
      </c>
      <c r="L293" s="43"/>
      <c r="M293" s="232" t="s">
        <v>1</v>
      </c>
      <c r="N293" s="233" t="s">
        <v>41</v>
      </c>
      <c r="O293" s="90"/>
      <c r="P293" s="234">
        <f>O293*H293</f>
        <v>0</v>
      </c>
      <c r="Q293" s="234">
        <v>0</v>
      </c>
      <c r="R293" s="234">
        <f>Q293*H293</f>
        <v>0</v>
      </c>
      <c r="S293" s="234">
        <v>0</v>
      </c>
      <c r="T293" s="23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6" t="s">
        <v>84</v>
      </c>
      <c r="AT293" s="236" t="s">
        <v>160</v>
      </c>
      <c r="AU293" s="236" t="s">
        <v>84</v>
      </c>
      <c r="AY293" s="16" t="s">
        <v>157</v>
      </c>
      <c r="BE293" s="237">
        <f>IF(N293="základní",J293,0)</f>
        <v>0</v>
      </c>
      <c r="BF293" s="237">
        <f>IF(N293="snížená",J293,0)</f>
        <v>0</v>
      </c>
      <c r="BG293" s="237">
        <f>IF(N293="zákl. přenesená",J293,0)</f>
        <v>0</v>
      </c>
      <c r="BH293" s="237">
        <f>IF(N293="sníž. přenesená",J293,0)</f>
        <v>0</v>
      </c>
      <c r="BI293" s="237">
        <f>IF(N293="nulová",J293,0)</f>
        <v>0</v>
      </c>
      <c r="BJ293" s="16" t="s">
        <v>84</v>
      </c>
      <c r="BK293" s="237">
        <f>ROUND(I293*H293,2)</f>
        <v>0</v>
      </c>
      <c r="BL293" s="16" t="s">
        <v>84</v>
      </c>
      <c r="BM293" s="236" t="s">
        <v>895</v>
      </c>
    </row>
    <row r="294" s="2" customFormat="1">
      <c r="A294" s="37"/>
      <c r="B294" s="38"/>
      <c r="C294" s="39"/>
      <c r="D294" s="238" t="s">
        <v>167</v>
      </c>
      <c r="E294" s="39"/>
      <c r="F294" s="239" t="s">
        <v>896</v>
      </c>
      <c r="G294" s="39"/>
      <c r="H294" s="39"/>
      <c r="I294" s="240"/>
      <c r="J294" s="39"/>
      <c r="K294" s="39"/>
      <c r="L294" s="43"/>
      <c r="M294" s="241"/>
      <c r="N294" s="242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167</v>
      </c>
      <c r="AU294" s="16" t="s">
        <v>84</v>
      </c>
    </row>
    <row r="295" s="2" customFormat="1" ht="24.15" customHeight="1">
      <c r="A295" s="37"/>
      <c r="B295" s="38"/>
      <c r="C295" s="225" t="s">
        <v>897</v>
      </c>
      <c r="D295" s="225" t="s">
        <v>160</v>
      </c>
      <c r="E295" s="226" t="s">
        <v>898</v>
      </c>
      <c r="F295" s="227" t="s">
        <v>899</v>
      </c>
      <c r="G295" s="228" t="s">
        <v>176</v>
      </c>
      <c r="H295" s="229">
        <v>12</v>
      </c>
      <c r="I295" s="230"/>
      <c r="J295" s="231">
        <f>ROUND(I295*H295,2)</f>
        <v>0</v>
      </c>
      <c r="K295" s="227" t="s">
        <v>164</v>
      </c>
      <c r="L295" s="43"/>
      <c r="M295" s="232" t="s">
        <v>1</v>
      </c>
      <c r="N295" s="233" t="s">
        <v>41</v>
      </c>
      <c r="O295" s="90"/>
      <c r="P295" s="234">
        <f>O295*H295</f>
        <v>0</v>
      </c>
      <c r="Q295" s="234">
        <v>0</v>
      </c>
      <c r="R295" s="234">
        <f>Q295*H295</f>
        <v>0</v>
      </c>
      <c r="S295" s="234">
        <v>0</v>
      </c>
      <c r="T295" s="235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6" t="s">
        <v>84</v>
      </c>
      <c r="AT295" s="236" t="s">
        <v>160</v>
      </c>
      <c r="AU295" s="236" t="s">
        <v>84</v>
      </c>
      <c r="AY295" s="16" t="s">
        <v>157</v>
      </c>
      <c r="BE295" s="237">
        <f>IF(N295="základní",J295,0)</f>
        <v>0</v>
      </c>
      <c r="BF295" s="237">
        <f>IF(N295="snížená",J295,0)</f>
        <v>0</v>
      </c>
      <c r="BG295" s="237">
        <f>IF(N295="zákl. přenesená",J295,0)</f>
        <v>0</v>
      </c>
      <c r="BH295" s="237">
        <f>IF(N295="sníž. přenesená",J295,0)</f>
        <v>0</v>
      </c>
      <c r="BI295" s="237">
        <f>IF(N295="nulová",J295,0)</f>
        <v>0</v>
      </c>
      <c r="BJ295" s="16" t="s">
        <v>84</v>
      </c>
      <c r="BK295" s="237">
        <f>ROUND(I295*H295,2)</f>
        <v>0</v>
      </c>
      <c r="BL295" s="16" t="s">
        <v>84</v>
      </c>
      <c r="BM295" s="236" t="s">
        <v>900</v>
      </c>
    </row>
    <row r="296" s="2" customFormat="1">
      <c r="A296" s="37"/>
      <c r="B296" s="38"/>
      <c r="C296" s="39"/>
      <c r="D296" s="238" t="s">
        <v>167</v>
      </c>
      <c r="E296" s="39"/>
      <c r="F296" s="239" t="s">
        <v>901</v>
      </c>
      <c r="G296" s="39"/>
      <c r="H296" s="39"/>
      <c r="I296" s="240"/>
      <c r="J296" s="39"/>
      <c r="K296" s="39"/>
      <c r="L296" s="43"/>
      <c r="M296" s="241"/>
      <c r="N296" s="242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167</v>
      </c>
      <c r="AU296" s="16" t="s">
        <v>84</v>
      </c>
    </row>
    <row r="297" s="12" customFormat="1" ht="25.92" customHeight="1">
      <c r="A297" s="12"/>
      <c r="B297" s="209"/>
      <c r="C297" s="210"/>
      <c r="D297" s="211" t="s">
        <v>75</v>
      </c>
      <c r="E297" s="212" t="s">
        <v>902</v>
      </c>
      <c r="F297" s="212" t="s">
        <v>903</v>
      </c>
      <c r="G297" s="210"/>
      <c r="H297" s="210"/>
      <c r="I297" s="213"/>
      <c r="J297" s="214">
        <f>BK297</f>
        <v>0</v>
      </c>
      <c r="K297" s="210"/>
      <c r="L297" s="215"/>
      <c r="M297" s="216"/>
      <c r="N297" s="217"/>
      <c r="O297" s="217"/>
      <c r="P297" s="218">
        <f>SUM(P298:P313)</f>
        <v>0</v>
      </c>
      <c r="Q297" s="217"/>
      <c r="R297" s="218">
        <f>SUM(R298:R313)</f>
        <v>0</v>
      </c>
      <c r="S297" s="217"/>
      <c r="T297" s="219">
        <f>SUM(T298:T313)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0" t="s">
        <v>84</v>
      </c>
      <c r="AT297" s="221" t="s">
        <v>75</v>
      </c>
      <c r="AU297" s="221" t="s">
        <v>76</v>
      </c>
      <c r="AY297" s="220" t="s">
        <v>157</v>
      </c>
      <c r="BK297" s="222">
        <f>SUM(BK298:BK313)</f>
        <v>0</v>
      </c>
    </row>
    <row r="298" s="2" customFormat="1" ht="49.05" customHeight="1">
      <c r="A298" s="37"/>
      <c r="B298" s="38"/>
      <c r="C298" s="243" t="s">
        <v>904</v>
      </c>
      <c r="D298" s="243" t="s">
        <v>169</v>
      </c>
      <c r="E298" s="244" t="s">
        <v>905</v>
      </c>
      <c r="F298" s="245" t="s">
        <v>906</v>
      </c>
      <c r="G298" s="246" t="s">
        <v>176</v>
      </c>
      <c r="H298" s="247">
        <v>1</v>
      </c>
      <c r="I298" s="248"/>
      <c r="J298" s="249">
        <f>ROUND(I298*H298,2)</f>
        <v>0</v>
      </c>
      <c r="K298" s="245" t="s">
        <v>164</v>
      </c>
      <c r="L298" s="250"/>
      <c r="M298" s="251" t="s">
        <v>1</v>
      </c>
      <c r="N298" s="252" t="s">
        <v>41</v>
      </c>
      <c r="O298" s="90"/>
      <c r="P298" s="234">
        <f>O298*H298</f>
        <v>0</v>
      </c>
      <c r="Q298" s="234">
        <v>0</v>
      </c>
      <c r="R298" s="234">
        <f>Q298*H298</f>
        <v>0</v>
      </c>
      <c r="S298" s="234">
        <v>0</v>
      </c>
      <c r="T298" s="235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6" t="s">
        <v>199</v>
      </c>
      <c r="AT298" s="236" t="s">
        <v>169</v>
      </c>
      <c r="AU298" s="236" t="s">
        <v>84</v>
      </c>
      <c r="AY298" s="16" t="s">
        <v>157</v>
      </c>
      <c r="BE298" s="237">
        <f>IF(N298="základní",J298,0)</f>
        <v>0</v>
      </c>
      <c r="BF298" s="237">
        <f>IF(N298="snížená",J298,0)</f>
        <v>0</v>
      </c>
      <c r="BG298" s="237">
        <f>IF(N298="zákl. přenesená",J298,0)</f>
        <v>0</v>
      </c>
      <c r="BH298" s="237">
        <f>IF(N298="sníž. přenesená",J298,0)</f>
        <v>0</v>
      </c>
      <c r="BI298" s="237">
        <f>IF(N298="nulová",J298,0)</f>
        <v>0</v>
      </c>
      <c r="BJ298" s="16" t="s">
        <v>84</v>
      </c>
      <c r="BK298" s="237">
        <f>ROUND(I298*H298,2)</f>
        <v>0</v>
      </c>
      <c r="BL298" s="16" t="s">
        <v>156</v>
      </c>
      <c r="BM298" s="236" t="s">
        <v>907</v>
      </c>
    </row>
    <row r="299" s="2" customFormat="1">
      <c r="A299" s="37"/>
      <c r="B299" s="38"/>
      <c r="C299" s="39"/>
      <c r="D299" s="238" t="s">
        <v>167</v>
      </c>
      <c r="E299" s="39"/>
      <c r="F299" s="239" t="s">
        <v>906</v>
      </c>
      <c r="G299" s="39"/>
      <c r="H299" s="39"/>
      <c r="I299" s="240"/>
      <c r="J299" s="39"/>
      <c r="K299" s="39"/>
      <c r="L299" s="43"/>
      <c r="M299" s="241"/>
      <c r="N299" s="242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167</v>
      </c>
      <c r="AU299" s="16" t="s">
        <v>84</v>
      </c>
    </row>
    <row r="300" s="2" customFormat="1" ht="66.75" customHeight="1">
      <c r="A300" s="37"/>
      <c r="B300" s="38"/>
      <c r="C300" s="243" t="s">
        <v>908</v>
      </c>
      <c r="D300" s="243" t="s">
        <v>169</v>
      </c>
      <c r="E300" s="244" t="s">
        <v>909</v>
      </c>
      <c r="F300" s="245" t="s">
        <v>910</v>
      </c>
      <c r="G300" s="246" t="s">
        <v>176</v>
      </c>
      <c r="H300" s="247">
        <v>3</v>
      </c>
      <c r="I300" s="248"/>
      <c r="J300" s="249">
        <f>ROUND(I300*H300,2)</f>
        <v>0</v>
      </c>
      <c r="K300" s="245" t="s">
        <v>164</v>
      </c>
      <c r="L300" s="250"/>
      <c r="M300" s="251" t="s">
        <v>1</v>
      </c>
      <c r="N300" s="252" t="s">
        <v>41</v>
      </c>
      <c r="O300" s="90"/>
      <c r="P300" s="234">
        <f>O300*H300</f>
        <v>0</v>
      </c>
      <c r="Q300" s="234">
        <v>0</v>
      </c>
      <c r="R300" s="234">
        <f>Q300*H300</f>
        <v>0</v>
      </c>
      <c r="S300" s="234">
        <v>0</v>
      </c>
      <c r="T300" s="235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6" t="s">
        <v>199</v>
      </c>
      <c r="AT300" s="236" t="s">
        <v>169</v>
      </c>
      <c r="AU300" s="236" t="s">
        <v>84</v>
      </c>
      <c r="AY300" s="16" t="s">
        <v>157</v>
      </c>
      <c r="BE300" s="237">
        <f>IF(N300="základní",J300,0)</f>
        <v>0</v>
      </c>
      <c r="BF300" s="237">
        <f>IF(N300="snížená",J300,0)</f>
        <v>0</v>
      </c>
      <c r="BG300" s="237">
        <f>IF(N300="zákl. přenesená",J300,0)</f>
        <v>0</v>
      </c>
      <c r="BH300" s="237">
        <f>IF(N300="sníž. přenesená",J300,0)</f>
        <v>0</v>
      </c>
      <c r="BI300" s="237">
        <f>IF(N300="nulová",J300,0)</f>
        <v>0</v>
      </c>
      <c r="BJ300" s="16" t="s">
        <v>84</v>
      </c>
      <c r="BK300" s="237">
        <f>ROUND(I300*H300,2)</f>
        <v>0</v>
      </c>
      <c r="BL300" s="16" t="s">
        <v>156</v>
      </c>
      <c r="BM300" s="236" t="s">
        <v>911</v>
      </c>
    </row>
    <row r="301" s="2" customFormat="1">
      <c r="A301" s="37"/>
      <c r="B301" s="38"/>
      <c r="C301" s="39"/>
      <c r="D301" s="238" t="s">
        <v>167</v>
      </c>
      <c r="E301" s="39"/>
      <c r="F301" s="239" t="s">
        <v>910</v>
      </c>
      <c r="G301" s="39"/>
      <c r="H301" s="39"/>
      <c r="I301" s="240"/>
      <c r="J301" s="39"/>
      <c r="K301" s="39"/>
      <c r="L301" s="43"/>
      <c r="M301" s="241"/>
      <c r="N301" s="242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167</v>
      </c>
      <c r="AU301" s="16" t="s">
        <v>84</v>
      </c>
    </row>
    <row r="302" s="2" customFormat="1" ht="24.15" customHeight="1">
      <c r="A302" s="37"/>
      <c r="B302" s="38"/>
      <c r="C302" s="243" t="s">
        <v>912</v>
      </c>
      <c r="D302" s="243" t="s">
        <v>169</v>
      </c>
      <c r="E302" s="244" t="s">
        <v>913</v>
      </c>
      <c r="F302" s="245" t="s">
        <v>914</v>
      </c>
      <c r="G302" s="246" t="s">
        <v>176</v>
      </c>
      <c r="H302" s="247">
        <v>1</v>
      </c>
      <c r="I302" s="248"/>
      <c r="J302" s="249">
        <f>ROUND(I302*H302,2)</f>
        <v>0</v>
      </c>
      <c r="K302" s="245" t="s">
        <v>164</v>
      </c>
      <c r="L302" s="250"/>
      <c r="M302" s="251" t="s">
        <v>1</v>
      </c>
      <c r="N302" s="252" t="s">
        <v>41</v>
      </c>
      <c r="O302" s="90"/>
      <c r="P302" s="234">
        <f>O302*H302</f>
        <v>0</v>
      </c>
      <c r="Q302" s="234">
        <v>0</v>
      </c>
      <c r="R302" s="234">
        <f>Q302*H302</f>
        <v>0</v>
      </c>
      <c r="S302" s="234">
        <v>0</v>
      </c>
      <c r="T302" s="23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6" t="s">
        <v>86</v>
      </c>
      <c r="AT302" s="236" t="s">
        <v>169</v>
      </c>
      <c r="AU302" s="236" t="s">
        <v>84</v>
      </c>
      <c r="AY302" s="16" t="s">
        <v>157</v>
      </c>
      <c r="BE302" s="237">
        <f>IF(N302="základní",J302,0)</f>
        <v>0</v>
      </c>
      <c r="BF302" s="237">
        <f>IF(N302="snížená",J302,0)</f>
        <v>0</v>
      </c>
      <c r="BG302" s="237">
        <f>IF(N302="zákl. přenesená",J302,0)</f>
        <v>0</v>
      </c>
      <c r="BH302" s="237">
        <f>IF(N302="sníž. přenesená",J302,0)</f>
        <v>0</v>
      </c>
      <c r="BI302" s="237">
        <f>IF(N302="nulová",J302,0)</f>
        <v>0</v>
      </c>
      <c r="BJ302" s="16" t="s">
        <v>84</v>
      </c>
      <c r="BK302" s="237">
        <f>ROUND(I302*H302,2)</f>
        <v>0</v>
      </c>
      <c r="BL302" s="16" t="s">
        <v>84</v>
      </c>
      <c r="BM302" s="236" t="s">
        <v>915</v>
      </c>
    </row>
    <row r="303" s="2" customFormat="1">
      <c r="A303" s="37"/>
      <c r="B303" s="38"/>
      <c r="C303" s="39"/>
      <c r="D303" s="238" t="s">
        <v>167</v>
      </c>
      <c r="E303" s="39"/>
      <c r="F303" s="239" t="s">
        <v>914</v>
      </c>
      <c r="G303" s="39"/>
      <c r="H303" s="39"/>
      <c r="I303" s="240"/>
      <c r="J303" s="39"/>
      <c r="K303" s="39"/>
      <c r="L303" s="43"/>
      <c r="M303" s="241"/>
      <c r="N303" s="242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167</v>
      </c>
      <c r="AU303" s="16" t="s">
        <v>84</v>
      </c>
    </row>
    <row r="304" s="2" customFormat="1" ht="16.5" customHeight="1">
      <c r="A304" s="37"/>
      <c r="B304" s="38"/>
      <c r="C304" s="243" t="s">
        <v>916</v>
      </c>
      <c r="D304" s="243" t="s">
        <v>169</v>
      </c>
      <c r="E304" s="244" t="s">
        <v>917</v>
      </c>
      <c r="F304" s="245" t="s">
        <v>918</v>
      </c>
      <c r="G304" s="246" t="s">
        <v>176</v>
      </c>
      <c r="H304" s="247">
        <v>1</v>
      </c>
      <c r="I304" s="248"/>
      <c r="J304" s="249">
        <f>ROUND(I304*H304,2)</f>
        <v>0</v>
      </c>
      <c r="K304" s="245" t="s">
        <v>164</v>
      </c>
      <c r="L304" s="250"/>
      <c r="M304" s="251" t="s">
        <v>1</v>
      </c>
      <c r="N304" s="252" t="s">
        <v>41</v>
      </c>
      <c r="O304" s="90"/>
      <c r="P304" s="234">
        <f>O304*H304</f>
        <v>0</v>
      </c>
      <c r="Q304" s="234">
        <v>0</v>
      </c>
      <c r="R304" s="234">
        <f>Q304*H304</f>
        <v>0</v>
      </c>
      <c r="S304" s="234">
        <v>0</v>
      </c>
      <c r="T304" s="235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6" t="s">
        <v>86</v>
      </c>
      <c r="AT304" s="236" t="s">
        <v>169</v>
      </c>
      <c r="AU304" s="236" t="s">
        <v>84</v>
      </c>
      <c r="AY304" s="16" t="s">
        <v>157</v>
      </c>
      <c r="BE304" s="237">
        <f>IF(N304="základní",J304,0)</f>
        <v>0</v>
      </c>
      <c r="BF304" s="237">
        <f>IF(N304="snížená",J304,0)</f>
        <v>0</v>
      </c>
      <c r="BG304" s="237">
        <f>IF(N304="zákl. přenesená",J304,0)</f>
        <v>0</v>
      </c>
      <c r="BH304" s="237">
        <f>IF(N304="sníž. přenesená",J304,0)</f>
        <v>0</v>
      </c>
      <c r="BI304" s="237">
        <f>IF(N304="nulová",J304,0)</f>
        <v>0</v>
      </c>
      <c r="BJ304" s="16" t="s">
        <v>84</v>
      </c>
      <c r="BK304" s="237">
        <f>ROUND(I304*H304,2)</f>
        <v>0</v>
      </c>
      <c r="BL304" s="16" t="s">
        <v>84</v>
      </c>
      <c r="BM304" s="236" t="s">
        <v>919</v>
      </c>
    </row>
    <row r="305" s="2" customFormat="1">
      <c r="A305" s="37"/>
      <c r="B305" s="38"/>
      <c r="C305" s="39"/>
      <c r="D305" s="238" t="s">
        <v>167</v>
      </c>
      <c r="E305" s="39"/>
      <c r="F305" s="239" t="s">
        <v>918</v>
      </c>
      <c r="G305" s="39"/>
      <c r="H305" s="39"/>
      <c r="I305" s="240"/>
      <c r="J305" s="39"/>
      <c r="K305" s="39"/>
      <c r="L305" s="43"/>
      <c r="M305" s="241"/>
      <c r="N305" s="242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167</v>
      </c>
      <c r="AU305" s="16" t="s">
        <v>84</v>
      </c>
    </row>
    <row r="306" s="2" customFormat="1" ht="24.15" customHeight="1">
      <c r="A306" s="37"/>
      <c r="B306" s="38"/>
      <c r="C306" s="243" t="s">
        <v>920</v>
      </c>
      <c r="D306" s="243" t="s">
        <v>169</v>
      </c>
      <c r="E306" s="244" t="s">
        <v>921</v>
      </c>
      <c r="F306" s="245" t="s">
        <v>922</v>
      </c>
      <c r="G306" s="246" t="s">
        <v>176</v>
      </c>
      <c r="H306" s="247">
        <v>1</v>
      </c>
      <c r="I306" s="248"/>
      <c r="J306" s="249">
        <f>ROUND(I306*H306,2)</f>
        <v>0</v>
      </c>
      <c r="K306" s="245" t="s">
        <v>745</v>
      </c>
      <c r="L306" s="250"/>
      <c r="M306" s="251" t="s">
        <v>1</v>
      </c>
      <c r="N306" s="252" t="s">
        <v>41</v>
      </c>
      <c r="O306" s="90"/>
      <c r="P306" s="234">
        <f>O306*H306</f>
        <v>0</v>
      </c>
      <c r="Q306" s="234">
        <v>0</v>
      </c>
      <c r="R306" s="234">
        <f>Q306*H306</f>
        <v>0</v>
      </c>
      <c r="S306" s="234">
        <v>0</v>
      </c>
      <c r="T306" s="23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6" t="s">
        <v>86</v>
      </c>
      <c r="AT306" s="236" t="s">
        <v>169</v>
      </c>
      <c r="AU306" s="236" t="s">
        <v>84</v>
      </c>
      <c r="AY306" s="16" t="s">
        <v>157</v>
      </c>
      <c r="BE306" s="237">
        <f>IF(N306="základní",J306,0)</f>
        <v>0</v>
      </c>
      <c r="BF306" s="237">
        <f>IF(N306="snížená",J306,0)</f>
        <v>0</v>
      </c>
      <c r="BG306" s="237">
        <f>IF(N306="zákl. přenesená",J306,0)</f>
        <v>0</v>
      </c>
      <c r="BH306" s="237">
        <f>IF(N306="sníž. přenesená",J306,0)</f>
        <v>0</v>
      </c>
      <c r="BI306" s="237">
        <f>IF(N306="nulová",J306,0)</f>
        <v>0</v>
      </c>
      <c r="BJ306" s="16" t="s">
        <v>84</v>
      </c>
      <c r="BK306" s="237">
        <f>ROUND(I306*H306,2)</f>
        <v>0</v>
      </c>
      <c r="BL306" s="16" t="s">
        <v>84</v>
      </c>
      <c r="BM306" s="236" t="s">
        <v>923</v>
      </c>
    </row>
    <row r="307" s="2" customFormat="1">
      <c r="A307" s="37"/>
      <c r="B307" s="38"/>
      <c r="C307" s="39"/>
      <c r="D307" s="238" t="s">
        <v>167</v>
      </c>
      <c r="E307" s="39"/>
      <c r="F307" s="239" t="s">
        <v>922</v>
      </c>
      <c r="G307" s="39"/>
      <c r="H307" s="39"/>
      <c r="I307" s="240"/>
      <c r="J307" s="39"/>
      <c r="K307" s="39"/>
      <c r="L307" s="43"/>
      <c r="M307" s="241"/>
      <c r="N307" s="242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167</v>
      </c>
      <c r="AU307" s="16" t="s">
        <v>84</v>
      </c>
    </row>
    <row r="308" s="2" customFormat="1" ht="16.5" customHeight="1">
      <c r="A308" s="37"/>
      <c r="B308" s="38"/>
      <c r="C308" s="225" t="s">
        <v>924</v>
      </c>
      <c r="D308" s="225" t="s">
        <v>160</v>
      </c>
      <c r="E308" s="226" t="s">
        <v>925</v>
      </c>
      <c r="F308" s="227" t="s">
        <v>926</v>
      </c>
      <c r="G308" s="228" t="s">
        <v>176</v>
      </c>
      <c r="H308" s="229">
        <v>1</v>
      </c>
      <c r="I308" s="230"/>
      <c r="J308" s="231">
        <f>ROUND(I308*H308,2)</f>
        <v>0</v>
      </c>
      <c r="K308" s="227" t="s">
        <v>164</v>
      </c>
      <c r="L308" s="43"/>
      <c r="M308" s="232" t="s">
        <v>1</v>
      </c>
      <c r="N308" s="233" t="s">
        <v>41</v>
      </c>
      <c r="O308" s="90"/>
      <c r="P308" s="234">
        <f>O308*H308</f>
        <v>0</v>
      </c>
      <c r="Q308" s="234">
        <v>0</v>
      </c>
      <c r="R308" s="234">
        <f>Q308*H308</f>
        <v>0</v>
      </c>
      <c r="S308" s="234">
        <v>0</v>
      </c>
      <c r="T308" s="235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6" t="s">
        <v>156</v>
      </c>
      <c r="AT308" s="236" t="s">
        <v>160</v>
      </c>
      <c r="AU308" s="236" t="s">
        <v>84</v>
      </c>
      <c r="AY308" s="16" t="s">
        <v>157</v>
      </c>
      <c r="BE308" s="237">
        <f>IF(N308="základní",J308,0)</f>
        <v>0</v>
      </c>
      <c r="BF308" s="237">
        <f>IF(N308="snížená",J308,0)</f>
        <v>0</v>
      </c>
      <c r="BG308" s="237">
        <f>IF(N308="zákl. přenesená",J308,0)</f>
        <v>0</v>
      </c>
      <c r="BH308" s="237">
        <f>IF(N308="sníž. přenesená",J308,0)</f>
        <v>0</v>
      </c>
      <c r="BI308" s="237">
        <f>IF(N308="nulová",J308,0)</f>
        <v>0</v>
      </c>
      <c r="BJ308" s="16" t="s">
        <v>84</v>
      </c>
      <c r="BK308" s="237">
        <f>ROUND(I308*H308,2)</f>
        <v>0</v>
      </c>
      <c r="BL308" s="16" t="s">
        <v>156</v>
      </c>
      <c r="BM308" s="236" t="s">
        <v>927</v>
      </c>
    </row>
    <row r="309" s="2" customFormat="1">
      <c r="A309" s="37"/>
      <c r="B309" s="38"/>
      <c r="C309" s="39"/>
      <c r="D309" s="238" t="s">
        <v>167</v>
      </c>
      <c r="E309" s="39"/>
      <c r="F309" s="239" t="s">
        <v>928</v>
      </c>
      <c r="G309" s="39"/>
      <c r="H309" s="39"/>
      <c r="I309" s="240"/>
      <c r="J309" s="39"/>
      <c r="K309" s="39"/>
      <c r="L309" s="43"/>
      <c r="M309" s="241"/>
      <c r="N309" s="242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167</v>
      </c>
      <c r="AU309" s="16" t="s">
        <v>84</v>
      </c>
    </row>
    <row r="310" s="2" customFormat="1" ht="16.5" customHeight="1">
      <c r="A310" s="37"/>
      <c r="B310" s="38"/>
      <c r="C310" s="225" t="s">
        <v>929</v>
      </c>
      <c r="D310" s="225" t="s">
        <v>160</v>
      </c>
      <c r="E310" s="226" t="s">
        <v>930</v>
      </c>
      <c r="F310" s="227" t="s">
        <v>931</v>
      </c>
      <c r="G310" s="228" t="s">
        <v>176</v>
      </c>
      <c r="H310" s="229">
        <v>1</v>
      </c>
      <c r="I310" s="230"/>
      <c r="J310" s="231">
        <f>ROUND(I310*H310,2)</f>
        <v>0</v>
      </c>
      <c r="K310" s="227" t="s">
        <v>164</v>
      </c>
      <c r="L310" s="43"/>
      <c r="M310" s="232" t="s">
        <v>1</v>
      </c>
      <c r="N310" s="233" t="s">
        <v>41</v>
      </c>
      <c r="O310" s="90"/>
      <c r="P310" s="234">
        <f>O310*H310</f>
        <v>0</v>
      </c>
      <c r="Q310" s="234">
        <v>0</v>
      </c>
      <c r="R310" s="234">
        <f>Q310*H310</f>
        <v>0</v>
      </c>
      <c r="S310" s="234">
        <v>0</v>
      </c>
      <c r="T310" s="23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6" t="s">
        <v>84</v>
      </c>
      <c r="AT310" s="236" t="s">
        <v>160</v>
      </c>
      <c r="AU310" s="236" t="s">
        <v>84</v>
      </c>
      <c r="AY310" s="16" t="s">
        <v>157</v>
      </c>
      <c r="BE310" s="237">
        <f>IF(N310="základní",J310,0)</f>
        <v>0</v>
      </c>
      <c r="BF310" s="237">
        <f>IF(N310="snížená",J310,0)</f>
        <v>0</v>
      </c>
      <c r="BG310" s="237">
        <f>IF(N310="zákl. přenesená",J310,0)</f>
        <v>0</v>
      </c>
      <c r="BH310" s="237">
        <f>IF(N310="sníž. přenesená",J310,0)</f>
        <v>0</v>
      </c>
      <c r="BI310" s="237">
        <f>IF(N310="nulová",J310,0)</f>
        <v>0</v>
      </c>
      <c r="BJ310" s="16" t="s">
        <v>84</v>
      </c>
      <c r="BK310" s="237">
        <f>ROUND(I310*H310,2)</f>
        <v>0</v>
      </c>
      <c r="BL310" s="16" t="s">
        <v>84</v>
      </c>
      <c r="BM310" s="236" t="s">
        <v>932</v>
      </c>
    </row>
    <row r="311" s="2" customFormat="1">
      <c r="A311" s="37"/>
      <c r="B311" s="38"/>
      <c r="C311" s="39"/>
      <c r="D311" s="238" t="s">
        <v>167</v>
      </c>
      <c r="E311" s="39"/>
      <c r="F311" s="239" t="s">
        <v>933</v>
      </c>
      <c r="G311" s="39"/>
      <c r="H311" s="39"/>
      <c r="I311" s="240"/>
      <c r="J311" s="39"/>
      <c r="K311" s="39"/>
      <c r="L311" s="43"/>
      <c r="M311" s="241"/>
      <c r="N311" s="242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167</v>
      </c>
      <c r="AU311" s="16" t="s">
        <v>84</v>
      </c>
    </row>
    <row r="312" s="2" customFormat="1" ht="21.75" customHeight="1">
      <c r="A312" s="37"/>
      <c r="B312" s="38"/>
      <c r="C312" s="225" t="s">
        <v>934</v>
      </c>
      <c r="D312" s="225" t="s">
        <v>160</v>
      </c>
      <c r="E312" s="226" t="s">
        <v>935</v>
      </c>
      <c r="F312" s="227" t="s">
        <v>936</v>
      </c>
      <c r="G312" s="228" t="s">
        <v>176</v>
      </c>
      <c r="H312" s="229">
        <v>1</v>
      </c>
      <c r="I312" s="230"/>
      <c r="J312" s="231">
        <f>ROUND(I312*H312,2)</f>
        <v>0</v>
      </c>
      <c r="K312" s="227" t="s">
        <v>354</v>
      </c>
      <c r="L312" s="43"/>
      <c r="M312" s="232" t="s">
        <v>1</v>
      </c>
      <c r="N312" s="233" t="s">
        <v>41</v>
      </c>
      <c r="O312" s="90"/>
      <c r="P312" s="234">
        <f>O312*H312</f>
        <v>0</v>
      </c>
      <c r="Q312" s="234">
        <v>0</v>
      </c>
      <c r="R312" s="234">
        <f>Q312*H312</f>
        <v>0</v>
      </c>
      <c r="S312" s="234">
        <v>0</v>
      </c>
      <c r="T312" s="23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6" t="s">
        <v>84</v>
      </c>
      <c r="AT312" s="236" t="s">
        <v>160</v>
      </c>
      <c r="AU312" s="236" t="s">
        <v>84</v>
      </c>
      <c r="AY312" s="16" t="s">
        <v>157</v>
      </c>
      <c r="BE312" s="237">
        <f>IF(N312="základní",J312,0)</f>
        <v>0</v>
      </c>
      <c r="BF312" s="237">
        <f>IF(N312="snížená",J312,0)</f>
        <v>0</v>
      </c>
      <c r="BG312" s="237">
        <f>IF(N312="zákl. přenesená",J312,0)</f>
        <v>0</v>
      </c>
      <c r="BH312" s="237">
        <f>IF(N312="sníž. přenesená",J312,0)</f>
        <v>0</v>
      </c>
      <c r="BI312" s="237">
        <f>IF(N312="nulová",J312,0)</f>
        <v>0</v>
      </c>
      <c r="BJ312" s="16" t="s">
        <v>84</v>
      </c>
      <c r="BK312" s="237">
        <f>ROUND(I312*H312,2)</f>
        <v>0</v>
      </c>
      <c r="BL312" s="16" t="s">
        <v>84</v>
      </c>
      <c r="BM312" s="236" t="s">
        <v>937</v>
      </c>
    </row>
    <row r="313" s="2" customFormat="1">
      <c r="A313" s="37"/>
      <c r="B313" s="38"/>
      <c r="C313" s="39"/>
      <c r="D313" s="238" t="s">
        <v>167</v>
      </c>
      <c r="E313" s="39"/>
      <c r="F313" s="239" t="s">
        <v>938</v>
      </c>
      <c r="G313" s="39"/>
      <c r="H313" s="39"/>
      <c r="I313" s="240"/>
      <c r="J313" s="39"/>
      <c r="K313" s="39"/>
      <c r="L313" s="43"/>
      <c r="M313" s="241"/>
      <c r="N313" s="242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167</v>
      </c>
      <c r="AU313" s="16" t="s">
        <v>84</v>
      </c>
    </row>
    <row r="314" s="12" customFormat="1" ht="25.92" customHeight="1">
      <c r="A314" s="12"/>
      <c r="B314" s="209"/>
      <c r="C314" s="210"/>
      <c r="D314" s="211" t="s">
        <v>75</v>
      </c>
      <c r="E314" s="212" t="s">
        <v>182</v>
      </c>
      <c r="F314" s="212" t="s">
        <v>183</v>
      </c>
      <c r="G314" s="210"/>
      <c r="H314" s="210"/>
      <c r="I314" s="213"/>
      <c r="J314" s="214">
        <f>BK314</f>
        <v>0</v>
      </c>
      <c r="K314" s="210"/>
      <c r="L314" s="215"/>
      <c r="M314" s="216"/>
      <c r="N314" s="217"/>
      <c r="O314" s="217"/>
      <c r="P314" s="218">
        <f>SUM(P315:P330)</f>
        <v>0</v>
      </c>
      <c r="Q314" s="217"/>
      <c r="R314" s="218">
        <f>SUM(R315:R330)</f>
        <v>0</v>
      </c>
      <c r="S314" s="217"/>
      <c r="T314" s="219">
        <f>SUM(T315:T330)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0" t="s">
        <v>156</v>
      </c>
      <c r="AT314" s="221" t="s">
        <v>75</v>
      </c>
      <c r="AU314" s="221" t="s">
        <v>76</v>
      </c>
      <c r="AY314" s="220" t="s">
        <v>157</v>
      </c>
      <c r="BK314" s="222">
        <f>SUM(BK315:BK330)</f>
        <v>0</v>
      </c>
    </row>
    <row r="315" s="2" customFormat="1" ht="16.5" customHeight="1">
      <c r="A315" s="37"/>
      <c r="B315" s="38"/>
      <c r="C315" s="225" t="s">
        <v>939</v>
      </c>
      <c r="D315" s="225" t="s">
        <v>160</v>
      </c>
      <c r="E315" s="226" t="s">
        <v>940</v>
      </c>
      <c r="F315" s="227" t="s">
        <v>941</v>
      </c>
      <c r="G315" s="228" t="s">
        <v>176</v>
      </c>
      <c r="H315" s="229">
        <v>2</v>
      </c>
      <c r="I315" s="230"/>
      <c r="J315" s="231">
        <f>ROUND(I315*H315,2)</f>
        <v>0</v>
      </c>
      <c r="K315" s="227" t="s">
        <v>164</v>
      </c>
      <c r="L315" s="43"/>
      <c r="M315" s="232" t="s">
        <v>1</v>
      </c>
      <c r="N315" s="233" t="s">
        <v>41</v>
      </c>
      <c r="O315" s="90"/>
      <c r="P315" s="234">
        <f>O315*H315</f>
        <v>0</v>
      </c>
      <c r="Q315" s="234">
        <v>0</v>
      </c>
      <c r="R315" s="234">
        <f>Q315*H315</f>
        <v>0</v>
      </c>
      <c r="S315" s="234">
        <v>0</v>
      </c>
      <c r="T315" s="23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6" t="s">
        <v>84</v>
      </c>
      <c r="AT315" s="236" t="s">
        <v>160</v>
      </c>
      <c r="AU315" s="236" t="s">
        <v>84</v>
      </c>
      <c r="AY315" s="16" t="s">
        <v>157</v>
      </c>
      <c r="BE315" s="237">
        <f>IF(N315="základní",J315,0)</f>
        <v>0</v>
      </c>
      <c r="BF315" s="237">
        <f>IF(N315="snížená",J315,0)</f>
        <v>0</v>
      </c>
      <c r="BG315" s="237">
        <f>IF(N315="zákl. přenesená",J315,0)</f>
        <v>0</v>
      </c>
      <c r="BH315" s="237">
        <f>IF(N315="sníž. přenesená",J315,0)</f>
        <v>0</v>
      </c>
      <c r="BI315" s="237">
        <f>IF(N315="nulová",J315,0)</f>
        <v>0</v>
      </c>
      <c r="BJ315" s="16" t="s">
        <v>84</v>
      </c>
      <c r="BK315" s="237">
        <f>ROUND(I315*H315,2)</f>
        <v>0</v>
      </c>
      <c r="BL315" s="16" t="s">
        <v>84</v>
      </c>
      <c r="BM315" s="236" t="s">
        <v>942</v>
      </c>
    </row>
    <row r="316" s="2" customFormat="1">
      <c r="A316" s="37"/>
      <c r="B316" s="38"/>
      <c r="C316" s="39"/>
      <c r="D316" s="238" t="s">
        <v>167</v>
      </c>
      <c r="E316" s="39"/>
      <c r="F316" s="239" t="s">
        <v>943</v>
      </c>
      <c r="G316" s="39"/>
      <c r="H316" s="39"/>
      <c r="I316" s="240"/>
      <c r="J316" s="39"/>
      <c r="K316" s="39"/>
      <c r="L316" s="43"/>
      <c r="M316" s="241"/>
      <c r="N316" s="242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167</v>
      </c>
      <c r="AU316" s="16" t="s">
        <v>84</v>
      </c>
    </row>
    <row r="317" s="2" customFormat="1" ht="24.15" customHeight="1">
      <c r="A317" s="37"/>
      <c r="B317" s="38"/>
      <c r="C317" s="225" t="s">
        <v>944</v>
      </c>
      <c r="D317" s="225" t="s">
        <v>160</v>
      </c>
      <c r="E317" s="226" t="s">
        <v>945</v>
      </c>
      <c r="F317" s="227" t="s">
        <v>946</v>
      </c>
      <c r="G317" s="228" t="s">
        <v>176</v>
      </c>
      <c r="H317" s="229">
        <v>1</v>
      </c>
      <c r="I317" s="230"/>
      <c r="J317" s="231">
        <f>ROUND(I317*H317,2)</f>
        <v>0</v>
      </c>
      <c r="K317" s="227" t="s">
        <v>164</v>
      </c>
      <c r="L317" s="43"/>
      <c r="M317" s="232" t="s">
        <v>1</v>
      </c>
      <c r="N317" s="233" t="s">
        <v>41</v>
      </c>
      <c r="O317" s="90"/>
      <c r="P317" s="234">
        <f>O317*H317</f>
        <v>0</v>
      </c>
      <c r="Q317" s="234">
        <v>0</v>
      </c>
      <c r="R317" s="234">
        <f>Q317*H317</f>
        <v>0</v>
      </c>
      <c r="S317" s="234">
        <v>0</v>
      </c>
      <c r="T317" s="23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6" t="s">
        <v>84</v>
      </c>
      <c r="AT317" s="236" t="s">
        <v>160</v>
      </c>
      <c r="AU317" s="236" t="s">
        <v>84</v>
      </c>
      <c r="AY317" s="16" t="s">
        <v>157</v>
      </c>
      <c r="BE317" s="237">
        <f>IF(N317="základní",J317,0)</f>
        <v>0</v>
      </c>
      <c r="BF317" s="237">
        <f>IF(N317="snížená",J317,0)</f>
        <v>0</v>
      </c>
      <c r="BG317" s="237">
        <f>IF(N317="zákl. přenesená",J317,0)</f>
        <v>0</v>
      </c>
      <c r="BH317" s="237">
        <f>IF(N317="sníž. přenesená",J317,0)</f>
        <v>0</v>
      </c>
      <c r="BI317" s="237">
        <f>IF(N317="nulová",J317,0)</f>
        <v>0</v>
      </c>
      <c r="BJ317" s="16" t="s">
        <v>84</v>
      </c>
      <c r="BK317" s="237">
        <f>ROUND(I317*H317,2)</f>
        <v>0</v>
      </c>
      <c r="BL317" s="16" t="s">
        <v>84</v>
      </c>
      <c r="BM317" s="236" t="s">
        <v>947</v>
      </c>
    </row>
    <row r="318" s="2" customFormat="1">
      <c r="A318" s="37"/>
      <c r="B318" s="38"/>
      <c r="C318" s="39"/>
      <c r="D318" s="238" t="s">
        <v>167</v>
      </c>
      <c r="E318" s="39"/>
      <c r="F318" s="239" t="s">
        <v>948</v>
      </c>
      <c r="G318" s="39"/>
      <c r="H318" s="39"/>
      <c r="I318" s="240"/>
      <c r="J318" s="39"/>
      <c r="K318" s="39"/>
      <c r="L318" s="43"/>
      <c r="M318" s="241"/>
      <c r="N318" s="242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167</v>
      </c>
      <c r="AU318" s="16" t="s">
        <v>84</v>
      </c>
    </row>
    <row r="319" s="2" customFormat="1" ht="24.15" customHeight="1">
      <c r="A319" s="37"/>
      <c r="B319" s="38"/>
      <c r="C319" s="225" t="s">
        <v>949</v>
      </c>
      <c r="D319" s="225" t="s">
        <v>160</v>
      </c>
      <c r="E319" s="226" t="s">
        <v>950</v>
      </c>
      <c r="F319" s="227" t="s">
        <v>951</v>
      </c>
      <c r="G319" s="228" t="s">
        <v>176</v>
      </c>
      <c r="H319" s="229">
        <v>1</v>
      </c>
      <c r="I319" s="230"/>
      <c r="J319" s="231">
        <f>ROUND(I319*H319,2)</f>
        <v>0</v>
      </c>
      <c r="K319" s="227" t="s">
        <v>354</v>
      </c>
      <c r="L319" s="43"/>
      <c r="M319" s="232" t="s">
        <v>1</v>
      </c>
      <c r="N319" s="233" t="s">
        <v>41</v>
      </c>
      <c r="O319" s="90"/>
      <c r="P319" s="234">
        <f>O319*H319</f>
        <v>0</v>
      </c>
      <c r="Q319" s="234">
        <v>0</v>
      </c>
      <c r="R319" s="234">
        <f>Q319*H319</f>
        <v>0</v>
      </c>
      <c r="S319" s="234">
        <v>0</v>
      </c>
      <c r="T319" s="23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6" t="s">
        <v>84</v>
      </c>
      <c r="AT319" s="236" t="s">
        <v>160</v>
      </c>
      <c r="AU319" s="236" t="s">
        <v>84</v>
      </c>
      <c r="AY319" s="16" t="s">
        <v>157</v>
      </c>
      <c r="BE319" s="237">
        <f>IF(N319="základní",J319,0)</f>
        <v>0</v>
      </c>
      <c r="BF319" s="237">
        <f>IF(N319="snížená",J319,0)</f>
        <v>0</v>
      </c>
      <c r="BG319" s="237">
        <f>IF(N319="zákl. přenesená",J319,0)</f>
        <v>0</v>
      </c>
      <c r="BH319" s="237">
        <f>IF(N319="sníž. přenesená",J319,0)</f>
        <v>0</v>
      </c>
      <c r="BI319" s="237">
        <f>IF(N319="nulová",J319,0)</f>
        <v>0</v>
      </c>
      <c r="BJ319" s="16" t="s">
        <v>84</v>
      </c>
      <c r="BK319" s="237">
        <f>ROUND(I319*H319,2)</f>
        <v>0</v>
      </c>
      <c r="BL319" s="16" t="s">
        <v>84</v>
      </c>
      <c r="BM319" s="236" t="s">
        <v>952</v>
      </c>
    </row>
    <row r="320" s="2" customFormat="1">
      <c r="A320" s="37"/>
      <c r="B320" s="38"/>
      <c r="C320" s="39"/>
      <c r="D320" s="238" t="s">
        <v>167</v>
      </c>
      <c r="E320" s="39"/>
      <c r="F320" s="239" t="s">
        <v>953</v>
      </c>
      <c r="G320" s="39"/>
      <c r="H320" s="39"/>
      <c r="I320" s="240"/>
      <c r="J320" s="39"/>
      <c r="K320" s="39"/>
      <c r="L320" s="43"/>
      <c r="M320" s="241"/>
      <c r="N320" s="242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167</v>
      </c>
      <c r="AU320" s="16" t="s">
        <v>84</v>
      </c>
    </row>
    <row r="321" s="2" customFormat="1" ht="37.8" customHeight="1">
      <c r="A321" s="37"/>
      <c r="B321" s="38"/>
      <c r="C321" s="225" t="s">
        <v>954</v>
      </c>
      <c r="D321" s="225" t="s">
        <v>160</v>
      </c>
      <c r="E321" s="226" t="s">
        <v>955</v>
      </c>
      <c r="F321" s="227" t="s">
        <v>956</v>
      </c>
      <c r="G321" s="228" t="s">
        <v>176</v>
      </c>
      <c r="H321" s="229">
        <v>1</v>
      </c>
      <c r="I321" s="230"/>
      <c r="J321" s="231">
        <f>ROUND(I321*H321,2)</f>
        <v>0</v>
      </c>
      <c r="K321" s="227" t="s">
        <v>164</v>
      </c>
      <c r="L321" s="43"/>
      <c r="M321" s="232" t="s">
        <v>1</v>
      </c>
      <c r="N321" s="233" t="s">
        <v>41</v>
      </c>
      <c r="O321" s="90"/>
      <c r="P321" s="234">
        <f>O321*H321</f>
        <v>0</v>
      </c>
      <c r="Q321" s="234">
        <v>0</v>
      </c>
      <c r="R321" s="234">
        <f>Q321*H321</f>
        <v>0</v>
      </c>
      <c r="S321" s="234">
        <v>0</v>
      </c>
      <c r="T321" s="235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6" t="s">
        <v>84</v>
      </c>
      <c r="AT321" s="236" t="s">
        <v>160</v>
      </c>
      <c r="AU321" s="236" t="s">
        <v>84</v>
      </c>
      <c r="AY321" s="16" t="s">
        <v>157</v>
      </c>
      <c r="BE321" s="237">
        <f>IF(N321="základní",J321,0)</f>
        <v>0</v>
      </c>
      <c r="BF321" s="237">
        <f>IF(N321="snížená",J321,0)</f>
        <v>0</v>
      </c>
      <c r="BG321" s="237">
        <f>IF(N321="zákl. přenesená",J321,0)</f>
        <v>0</v>
      </c>
      <c r="BH321" s="237">
        <f>IF(N321="sníž. přenesená",J321,0)</f>
        <v>0</v>
      </c>
      <c r="BI321" s="237">
        <f>IF(N321="nulová",J321,0)</f>
        <v>0</v>
      </c>
      <c r="BJ321" s="16" t="s">
        <v>84</v>
      </c>
      <c r="BK321" s="237">
        <f>ROUND(I321*H321,2)</f>
        <v>0</v>
      </c>
      <c r="BL321" s="16" t="s">
        <v>84</v>
      </c>
      <c r="BM321" s="236" t="s">
        <v>957</v>
      </c>
    </row>
    <row r="322" s="2" customFormat="1">
      <c r="A322" s="37"/>
      <c r="B322" s="38"/>
      <c r="C322" s="39"/>
      <c r="D322" s="238" t="s">
        <v>167</v>
      </c>
      <c r="E322" s="39"/>
      <c r="F322" s="239" t="s">
        <v>958</v>
      </c>
      <c r="G322" s="39"/>
      <c r="H322" s="39"/>
      <c r="I322" s="240"/>
      <c r="J322" s="39"/>
      <c r="K322" s="39"/>
      <c r="L322" s="43"/>
      <c r="M322" s="241"/>
      <c r="N322" s="242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167</v>
      </c>
      <c r="AU322" s="16" t="s">
        <v>84</v>
      </c>
    </row>
    <row r="323" s="2" customFormat="1" ht="24.15" customHeight="1">
      <c r="A323" s="37"/>
      <c r="B323" s="38"/>
      <c r="C323" s="225" t="s">
        <v>959</v>
      </c>
      <c r="D323" s="225" t="s">
        <v>160</v>
      </c>
      <c r="E323" s="226" t="s">
        <v>960</v>
      </c>
      <c r="F323" s="227" t="s">
        <v>961</v>
      </c>
      <c r="G323" s="228" t="s">
        <v>176</v>
      </c>
      <c r="H323" s="229">
        <v>1</v>
      </c>
      <c r="I323" s="230"/>
      <c r="J323" s="231">
        <f>ROUND(I323*H323,2)</f>
        <v>0</v>
      </c>
      <c r="K323" s="227" t="s">
        <v>164</v>
      </c>
      <c r="L323" s="43"/>
      <c r="M323" s="232" t="s">
        <v>1</v>
      </c>
      <c r="N323" s="233" t="s">
        <v>41</v>
      </c>
      <c r="O323" s="90"/>
      <c r="P323" s="234">
        <f>O323*H323</f>
        <v>0</v>
      </c>
      <c r="Q323" s="234">
        <v>0</v>
      </c>
      <c r="R323" s="234">
        <f>Q323*H323</f>
        <v>0</v>
      </c>
      <c r="S323" s="234">
        <v>0</v>
      </c>
      <c r="T323" s="235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6" t="s">
        <v>84</v>
      </c>
      <c r="AT323" s="236" t="s">
        <v>160</v>
      </c>
      <c r="AU323" s="236" t="s">
        <v>84</v>
      </c>
      <c r="AY323" s="16" t="s">
        <v>157</v>
      </c>
      <c r="BE323" s="237">
        <f>IF(N323="základní",J323,0)</f>
        <v>0</v>
      </c>
      <c r="BF323" s="237">
        <f>IF(N323="snížená",J323,0)</f>
        <v>0</v>
      </c>
      <c r="BG323" s="237">
        <f>IF(N323="zákl. přenesená",J323,0)</f>
        <v>0</v>
      </c>
      <c r="BH323" s="237">
        <f>IF(N323="sníž. přenesená",J323,0)</f>
        <v>0</v>
      </c>
      <c r="BI323" s="237">
        <f>IF(N323="nulová",J323,0)</f>
        <v>0</v>
      </c>
      <c r="BJ323" s="16" t="s">
        <v>84</v>
      </c>
      <c r="BK323" s="237">
        <f>ROUND(I323*H323,2)</f>
        <v>0</v>
      </c>
      <c r="BL323" s="16" t="s">
        <v>84</v>
      </c>
      <c r="BM323" s="236" t="s">
        <v>962</v>
      </c>
    </row>
    <row r="324" s="2" customFormat="1">
      <c r="A324" s="37"/>
      <c r="B324" s="38"/>
      <c r="C324" s="39"/>
      <c r="D324" s="238" t="s">
        <v>167</v>
      </c>
      <c r="E324" s="39"/>
      <c r="F324" s="239" t="s">
        <v>963</v>
      </c>
      <c r="G324" s="39"/>
      <c r="H324" s="39"/>
      <c r="I324" s="240"/>
      <c r="J324" s="39"/>
      <c r="K324" s="39"/>
      <c r="L324" s="43"/>
      <c r="M324" s="241"/>
      <c r="N324" s="242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167</v>
      </c>
      <c r="AU324" s="16" t="s">
        <v>84</v>
      </c>
    </row>
    <row r="325" s="2" customFormat="1" ht="24.15" customHeight="1">
      <c r="A325" s="37"/>
      <c r="B325" s="38"/>
      <c r="C325" s="225" t="s">
        <v>964</v>
      </c>
      <c r="D325" s="225" t="s">
        <v>160</v>
      </c>
      <c r="E325" s="226" t="s">
        <v>965</v>
      </c>
      <c r="F325" s="227" t="s">
        <v>966</v>
      </c>
      <c r="G325" s="228" t="s">
        <v>176</v>
      </c>
      <c r="H325" s="229">
        <v>1</v>
      </c>
      <c r="I325" s="230"/>
      <c r="J325" s="231">
        <f>ROUND(I325*H325,2)</f>
        <v>0</v>
      </c>
      <c r="K325" s="227" t="s">
        <v>164</v>
      </c>
      <c r="L325" s="43"/>
      <c r="M325" s="232" t="s">
        <v>1</v>
      </c>
      <c r="N325" s="233" t="s">
        <v>41</v>
      </c>
      <c r="O325" s="90"/>
      <c r="P325" s="234">
        <f>O325*H325</f>
        <v>0</v>
      </c>
      <c r="Q325" s="234">
        <v>0</v>
      </c>
      <c r="R325" s="234">
        <f>Q325*H325</f>
        <v>0</v>
      </c>
      <c r="S325" s="234">
        <v>0</v>
      </c>
      <c r="T325" s="23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6" t="s">
        <v>84</v>
      </c>
      <c r="AT325" s="236" t="s">
        <v>160</v>
      </c>
      <c r="AU325" s="236" t="s">
        <v>84</v>
      </c>
      <c r="AY325" s="16" t="s">
        <v>157</v>
      </c>
      <c r="BE325" s="237">
        <f>IF(N325="základní",J325,0)</f>
        <v>0</v>
      </c>
      <c r="BF325" s="237">
        <f>IF(N325="snížená",J325,0)</f>
        <v>0</v>
      </c>
      <c r="BG325" s="237">
        <f>IF(N325="zákl. přenesená",J325,0)</f>
        <v>0</v>
      </c>
      <c r="BH325" s="237">
        <f>IF(N325="sníž. přenesená",J325,0)</f>
        <v>0</v>
      </c>
      <c r="BI325" s="237">
        <f>IF(N325="nulová",J325,0)</f>
        <v>0</v>
      </c>
      <c r="BJ325" s="16" t="s">
        <v>84</v>
      </c>
      <c r="BK325" s="237">
        <f>ROUND(I325*H325,2)</f>
        <v>0</v>
      </c>
      <c r="BL325" s="16" t="s">
        <v>84</v>
      </c>
      <c r="BM325" s="236" t="s">
        <v>967</v>
      </c>
    </row>
    <row r="326" s="2" customFormat="1">
      <c r="A326" s="37"/>
      <c r="B326" s="38"/>
      <c r="C326" s="39"/>
      <c r="D326" s="238" t="s">
        <v>167</v>
      </c>
      <c r="E326" s="39"/>
      <c r="F326" s="239" t="s">
        <v>968</v>
      </c>
      <c r="G326" s="39"/>
      <c r="H326" s="39"/>
      <c r="I326" s="240"/>
      <c r="J326" s="39"/>
      <c r="K326" s="39"/>
      <c r="L326" s="43"/>
      <c r="M326" s="241"/>
      <c r="N326" s="242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167</v>
      </c>
      <c r="AU326" s="16" t="s">
        <v>84</v>
      </c>
    </row>
    <row r="327" s="2" customFormat="1" ht="16.5" customHeight="1">
      <c r="A327" s="37"/>
      <c r="B327" s="38"/>
      <c r="C327" s="225" t="s">
        <v>969</v>
      </c>
      <c r="D327" s="225" t="s">
        <v>160</v>
      </c>
      <c r="E327" s="226" t="s">
        <v>970</v>
      </c>
      <c r="F327" s="227" t="s">
        <v>971</v>
      </c>
      <c r="G327" s="228" t="s">
        <v>176</v>
      </c>
      <c r="H327" s="229">
        <v>1</v>
      </c>
      <c r="I327" s="230"/>
      <c r="J327" s="231">
        <f>ROUND(I327*H327,2)</f>
        <v>0</v>
      </c>
      <c r="K327" s="227" t="s">
        <v>164</v>
      </c>
      <c r="L327" s="43"/>
      <c r="M327" s="232" t="s">
        <v>1</v>
      </c>
      <c r="N327" s="233" t="s">
        <v>41</v>
      </c>
      <c r="O327" s="90"/>
      <c r="P327" s="234">
        <f>O327*H327</f>
        <v>0</v>
      </c>
      <c r="Q327" s="234">
        <v>0</v>
      </c>
      <c r="R327" s="234">
        <f>Q327*H327</f>
        <v>0</v>
      </c>
      <c r="S327" s="234">
        <v>0</v>
      </c>
      <c r="T327" s="235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6" t="s">
        <v>84</v>
      </c>
      <c r="AT327" s="236" t="s">
        <v>160</v>
      </c>
      <c r="AU327" s="236" t="s">
        <v>84</v>
      </c>
      <c r="AY327" s="16" t="s">
        <v>157</v>
      </c>
      <c r="BE327" s="237">
        <f>IF(N327="základní",J327,0)</f>
        <v>0</v>
      </c>
      <c r="BF327" s="237">
        <f>IF(N327="snížená",J327,0)</f>
        <v>0</v>
      </c>
      <c r="BG327" s="237">
        <f>IF(N327="zákl. přenesená",J327,0)</f>
        <v>0</v>
      </c>
      <c r="BH327" s="237">
        <f>IF(N327="sníž. přenesená",J327,0)</f>
        <v>0</v>
      </c>
      <c r="BI327" s="237">
        <f>IF(N327="nulová",J327,0)</f>
        <v>0</v>
      </c>
      <c r="BJ327" s="16" t="s">
        <v>84</v>
      </c>
      <c r="BK327" s="237">
        <f>ROUND(I327*H327,2)</f>
        <v>0</v>
      </c>
      <c r="BL327" s="16" t="s">
        <v>84</v>
      </c>
      <c r="BM327" s="236" t="s">
        <v>972</v>
      </c>
    </row>
    <row r="328" s="2" customFormat="1">
      <c r="A328" s="37"/>
      <c r="B328" s="38"/>
      <c r="C328" s="39"/>
      <c r="D328" s="238" t="s">
        <v>167</v>
      </c>
      <c r="E328" s="39"/>
      <c r="F328" s="239" t="s">
        <v>973</v>
      </c>
      <c r="G328" s="39"/>
      <c r="H328" s="39"/>
      <c r="I328" s="240"/>
      <c r="J328" s="39"/>
      <c r="K328" s="39"/>
      <c r="L328" s="43"/>
      <c r="M328" s="241"/>
      <c r="N328" s="242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167</v>
      </c>
      <c r="AU328" s="16" t="s">
        <v>84</v>
      </c>
    </row>
    <row r="329" s="2" customFormat="1" ht="24.15" customHeight="1">
      <c r="A329" s="37"/>
      <c r="B329" s="38"/>
      <c r="C329" s="225" t="s">
        <v>974</v>
      </c>
      <c r="D329" s="225" t="s">
        <v>160</v>
      </c>
      <c r="E329" s="226" t="s">
        <v>975</v>
      </c>
      <c r="F329" s="227" t="s">
        <v>976</v>
      </c>
      <c r="G329" s="228" t="s">
        <v>307</v>
      </c>
      <c r="H329" s="229">
        <v>8</v>
      </c>
      <c r="I329" s="230"/>
      <c r="J329" s="231">
        <f>ROUND(I329*H329,2)</f>
        <v>0</v>
      </c>
      <c r="K329" s="227" t="s">
        <v>164</v>
      </c>
      <c r="L329" s="43"/>
      <c r="M329" s="232" t="s">
        <v>1</v>
      </c>
      <c r="N329" s="233" t="s">
        <v>41</v>
      </c>
      <c r="O329" s="90"/>
      <c r="P329" s="234">
        <f>O329*H329</f>
        <v>0</v>
      </c>
      <c r="Q329" s="234">
        <v>0</v>
      </c>
      <c r="R329" s="234">
        <f>Q329*H329</f>
        <v>0</v>
      </c>
      <c r="S329" s="234">
        <v>0</v>
      </c>
      <c r="T329" s="23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6" t="s">
        <v>84</v>
      </c>
      <c r="AT329" s="236" t="s">
        <v>160</v>
      </c>
      <c r="AU329" s="236" t="s">
        <v>84</v>
      </c>
      <c r="AY329" s="16" t="s">
        <v>157</v>
      </c>
      <c r="BE329" s="237">
        <f>IF(N329="základní",J329,0)</f>
        <v>0</v>
      </c>
      <c r="BF329" s="237">
        <f>IF(N329="snížená",J329,0)</f>
        <v>0</v>
      </c>
      <c r="BG329" s="237">
        <f>IF(N329="zákl. přenesená",J329,0)</f>
        <v>0</v>
      </c>
      <c r="BH329" s="237">
        <f>IF(N329="sníž. přenesená",J329,0)</f>
        <v>0</v>
      </c>
      <c r="BI329" s="237">
        <f>IF(N329="nulová",J329,0)</f>
        <v>0</v>
      </c>
      <c r="BJ329" s="16" t="s">
        <v>84</v>
      </c>
      <c r="BK329" s="237">
        <f>ROUND(I329*H329,2)</f>
        <v>0</v>
      </c>
      <c r="BL329" s="16" t="s">
        <v>84</v>
      </c>
      <c r="BM329" s="236" t="s">
        <v>977</v>
      </c>
    </row>
    <row r="330" s="2" customFormat="1">
      <c r="A330" s="37"/>
      <c r="B330" s="38"/>
      <c r="C330" s="39"/>
      <c r="D330" s="238" t="s">
        <v>167</v>
      </c>
      <c r="E330" s="39"/>
      <c r="F330" s="239" t="s">
        <v>976</v>
      </c>
      <c r="G330" s="39"/>
      <c r="H330" s="39"/>
      <c r="I330" s="240"/>
      <c r="J330" s="39"/>
      <c r="K330" s="39"/>
      <c r="L330" s="43"/>
      <c r="M330" s="253"/>
      <c r="N330" s="254"/>
      <c r="O330" s="255"/>
      <c r="P330" s="255"/>
      <c r="Q330" s="255"/>
      <c r="R330" s="255"/>
      <c r="S330" s="255"/>
      <c r="T330" s="256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167</v>
      </c>
      <c r="AU330" s="16" t="s">
        <v>84</v>
      </c>
    </row>
    <row r="331" s="2" customFormat="1" ht="6.96" customHeight="1">
      <c r="A331" s="37"/>
      <c r="B331" s="65"/>
      <c r="C331" s="66"/>
      <c r="D331" s="66"/>
      <c r="E331" s="66"/>
      <c r="F331" s="66"/>
      <c r="G331" s="66"/>
      <c r="H331" s="66"/>
      <c r="I331" s="66"/>
      <c r="J331" s="66"/>
      <c r="K331" s="66"/>
      <c r="L331" s="43"/>
      <c r="M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</row>
  </sheetData>
  <sheetProtection sheet="1" autoFilter="0" formatColumns="0" formatRows="0" objects="1" scenarios="1" spinCount="100000" saltValue="rDQVkQGunGm4F7G2B3kVEAfy+DlWP9kUF780y/++jcwryEWsk6AjSYQyIsWw8RfyPjGfgdJDirm9oiRvGdp7CQ==" hashValue="WCIJ8PJb95AyhAXJKH1ZtylWUQ3e5obaUp+P4TFF7F67olqhOJ+guQBqTkAeulRcePyYqEwL5MGVh3xpV1PbMw==" algorithmName="SHA-512" password="CC35"/>
  <autoFilter ref="C126:K3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1" customFormat="1" ht="12" customHeight="1">
      <c r="B8" s="19"/>
      <c r="D8" s="149" t="s">
        <v>129</v>
      </c>
      <c r="L8" s="19"/>
    </row>
    <row r="9" s="2" customFormat="1" ht="16.5" customHeight="1">
      <c r="A9" s="37"/>
      <c r="B9" s="43"/>
      <c r="C9" s="37"/>
      <c r="D9" s="37"/>
      <c r="E9" s="150" t="s">
        <v>565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566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978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568</v>
      </c>
      <c r="G14" s="37"/>
      <c r="H14" s="37"/>
      <c r="I14" s="149" t="s">
        <v>22</v>
      </c>
      <c r="J14" s="152" t="str">
        <f>'Rekapitulace stavby'!AN8</f>
        <v>15. 12. 2022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569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ROUND((SUM(BE124:BE142)),  2)</f>
        <v>0</v>
      </c>
      <c r="G35" s="37"/>
      <c r="H35" s="37"/>
      <c r="I35" s="163">
        <v>0.20999999999999999</v>
      </c>
      <c r="J35" s="162">
        <f>ROUND(((SUM(BE124:BE142))*I35),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ROUND((SUM(BF124:BF142)),  2)</f>
        <v>0</v>
      </c>
      <c r="G36" s="37"/>
      <c r="H36" s="37"/>
      <c r="I36" s="163">
        <v>0.14999999999999999</v>
      </c>
      <c r="J36" s="162">
        <f>ROUND(((SUM(BF124:BF142))*I36),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ROUND((SUM(BG124:BG142)),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ROUND((SUM(BH124:BH142)),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ROUND((SUM(BI124:BI142)),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565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PS01-02 - Zemní práce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dle PS</v>
      </c>
      <c r="G91" s="39"/>
      <c r="H91" s="39"/>
      <c r="I91" s="31" t="s">
        <v>22</v>
      </c>
      <c r="J91" s="78" t="str">
        <f>IF(J14="","",J14)</f>
        <v>15. 12. 2022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 státní organizace</v>
      </c>
      <c r="G93" s="39"/>
      <c r="H93" s="39"/>
      <c r="I93" s="31" t="s">
        <v>30</v>
      </c>
      <c r="J93" s="35" t="str">
        <f>E23</f>
        <v>SB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Šimon Rebenda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134</v>
      </c>
      <c r="D96" s="184"/>
      <c r="E96" s="184"/>
      <c r="F96" s="184"/>
      <c r="G96" s="184"/>
      <c r="H96" s="184"/>
      <c r="I96" s="184"/>
      <c r="J96" s="185" t="s">
        <v>135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136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137</v>
      </c>
    </row>
    <row r="99" s="9" customFormat="1" ht="24.96" customHeight="1">
      <c r="A99" s="9"/>
      <c r="B99" s="187"/>
      <c r="C99" s="188"/>
      <c r="D99" s="189" t="s">
        <v>456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457</v>
      </c>
      <c r="E100" s="195"/>
      <c r="F100" s="195"/>
      <c r="G100" s="195"/>
      <c r="H100" s="195"/>
      <c r="I100" s="195"/>
      <c r="J100" s="196">
        <f>J126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979</v>
      </c>
      <c r="E101" s="190"/>
      <c r="F101" s="190"/>
      <c r="G101" s="190"/>
      <c r="H101" s="190"/>
      <c r="I101" s="190"/>
      <c r="J101" s="191">
        <f>J129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348</v>
      </c>
      <c r="E102" s="195"/>
      <c r="F102" s="195"/>
      <c r="G102" s="195"/>
      <c r="H102" s="195"/>
      <c r="I102" s="195"/>
      <c r="J102" s="196">
        <f>J130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Oprava PZS na trati Valašské Meziříčí - Kojetín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129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565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566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PS01-02 - Zemní práce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>dle PS</v>
      </c>
      <c r="G118" s="39"/>
      <c r="H118" s="39"/>
      <c r="I118" s="31" t="s">
        <v>22</v>
      </c>
      <c r="J118" s="78" t="str">
        <f>IF(J14="","",J14)</f>
        <v>15. 12. 2022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>Správa železnic, státní organizace</v>
      </c>
      <c r="G120" s="39"/>
      <c r="H120" s="39"/>
      <c r="I120" s="31" t="s">
        <v>30</v>
      </c>
      <c r="J120" s="35" t="str">
        <f>E23</f>
        <v>SB projekt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IF(E20="","",E20)</f>
        <v>Vyplň údaj</v>
      </c>
      <c r="G121" s="39"/>
      <c r="H121" s="39"/>
      <c r="I121" s="31" t="s">
        <v>33</v>
      </c>
      <c r="J121" s="35" t="str">
        <f>E26</f>
        <v>Šimon Rebenda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142</v>
      </c>
      <c r="D123" s="201" t="s">
        <v>61</v>
      </c>
      <c r="E123" s="201" t="s">
        <v>57</v>
      </c>
      <c r="F123" s="201" t="s">
        <v>58</v>
      </c>
      <c r="G123" s="201" t="s">
        <v>143</v>
      </c>
      <c r="H123" s="201" t="s">
        <v>144</v>
      </c>
      <c r="I123" s="201" t="s">
        <v>145</v>
      </c>
      <c r="J123" s="201" t="s">
        <v>135</v>
      </c>
      <c r="K123" s="202" t="s">
        <v>146</v>
      </c>
      <c r="L123" s="203"/>
      <c r="M123" s="99" t="s">
        <v>1</v>
      </c>
      <c r="N123" s="100" t="s">
        <v>40</v>
      </c>
      <c r="O123" s="100" t="s">
        <v>147</v>
      </c>
      <c r="P123" s="100" t="s">
        <v>148</v>
      </c>
      <c r="Q123" s="100" t="s">
        <v>149</v>
      </c>
      <c r="R123" s="100" t="s">
        <v>150</v>
      </c>
      <c r="S123" s="100" t="s">
        <v>151</v>
      </c>
      <c r="T123" s="101" t="s">
        <v>152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153</v>
      </c>
      <c r="D124" s="39"/>
      <c r="E124" s="39"/>
      <c r="F124" s="39"/>
      <c r="G124" s="39"/>
      <c r="H124" s="39"/>
      <c r="I124" s="39"/>
      <c r="J124" s="204">
        <f>BK124</f>
        <v>0</v>
      </c>
      <c r="K124" s="39"/>
      <c r="L124" s="43"/>
      <c r="M124" s="102"/>
      <c r="N124" s="205"/>
      <c r="O124" s="103"/>
      <c r="P124" s="206">
        <f>P125+P129</f>
        <v>0</v>
      </c>
      <c r="Q124" s="103"/>
      <c r="R124" s="206">
        <f>R125+R129</f>
        <v>0.050840000000000003</v>
      </c>
      <c r="S124" s="103"/>
      <c r="T124" s="207">
        <f>T125+T129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137</v>
      </c>
      <c r="BK124" s="208">
        <f>BK125+BK129</f>
        <v>0</v>
      </c>
    </row>
    <row r="125" s="12" customFormat="1" ht="25.92" customHeight="1">
      <c r="A125" s="12"/>
      <c r="B125" s="209"/>
      <c r="C125" s="210"/>
      <c r="D125" s="211" t="s">
        <v>75</v>
      </c>
      <c r="E125" s="212" t="s">
        <v>406</v>
      </c>
      <c r="F125" s="212" t="s">
        <v>460</v>
      </c>
      <c r="G125" s="210"/>
      <c r="H125" s="210"/>
      <c r="I125" s="213"/>
      <c r="J125" s="214">
        <f>BK125</f>
        <v>0</v>
      </c>
      <c r="K125" s="210"/>
      <c r="L125" s="215"/>
      <c r="M125" s="216"/>
      <c r="N125" s="217"/>
      <c r="O125" s="217"/>
      <c r="P125" s="218">
        <f>P126</f>
        <v>0</v>
      </c>
      <c r="Q125" s="217"/>
      <c r="R125" s="218">
        <f>R126</f>
        <v>0.0504</v>
      </c>
      <c r="S125" s="217"/>
      <c r="T125" s="21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84</v>
      </c>
      <c r="AT125" s="221" t="s">
        <v>75</v>
      </c>
      <c r="AU125" s="221" t="s">
        <v>76</v>
      </c>
      <c r="AY125" s="220" t="s">
        <v>157</v>
      </c>
      <c r="BK125" s="222">
        <f>BK126</f>
        <v>0</v>
      </c>
    </row>
    <row r="126" s="12" customFormat="1" ht="22.8" customHeight="1">
      <c r="A126" s="12"/>
      <c r="B126" s="209"/>
      <c r="C126" s="210"/>
      <c r="D126" s="211" t="s">
        <v>75</v>
      </c>
      <c r="E126" s="223" t="s">
        <v>84</v>
      </c>
      <c r="F126" s="223" t="s">
        <v>88</v>
      </c>
      <c r="G126" s="210"/>
      <c r="H126" s="210"/>
      <c r="I126" s="213"/>
      <c r="J126" s="224">
        <f>BK126</f>
        <v>0</v>
      </c>
      <c r="K126" s="210"/>
      <c r="L126" s="215"/>
      <c r="M126" s="216"/>
      <c r="N126" s="217"/>
      <c r="O126" s="217"/>
      <c r="P126" s="218">
        <f>SUM(P127:P128)</f>
        <v>0</v>
      </c>
      <c r="Q126" s="217"/>
      <c r="R126" s="218">
        <f>SUM(R127:R128)</f>
        <v>0.0504</v>
      </c>
      <c r="S126" s="217"/>
      <c r="T126" s="21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84</v>
      </c>
      <c r="AT126" s="221" t="s">
        <v>75</v>
      </c>
      <c r="AU126" s="221" t="s">
        <v>84</v>
      </c>
      <c r="AY126" s="220" t="s">
        <v>157</v>
      </c>
      <c r="BK126" s="222">
        <f>SUM(BK127:BK128)</f>
        <v>0</v>
      </c>
    </row>
    <row r="127" s="2" customFormat="1" ht="44.25" customHeight="1">
      <c r="A127" s="37"/>
      <c r="B127" s="38"/>
      <c r="C127" s="225" t="s">
        <v>84</v>
      </c>
      <c r="D127" s="225" t="s">
        <v>160</v>
      </c>
      <c r="E127" s="226" t="s">
        <v>428</v>
      </c>
      <c r="F127" s="227" t="s">
        <v>980</v>
      </c>
      <c r="G127" s="228" t="s">
        <v>163</v>
      </c>
      <c r="H127" s="229">
        <v>14</v>
      </c>
      <c r="I127" s="230"/>
      <c r="J127" s="231">
        <f>ROUND(I127*H127,2)</f>
        <v>0</v>
      </c>
      <c r="K127" s="227" t="s">
        <v>354</v>
      </c>
      <c r="L127" s="43"/>
      <c r="M127" s="232" t="s">
        <v>1</v>
      </c>
      <c r="N127" s="233" t="s">
        <v>41</v>
      </c>
      <c r="O127" s="90"/>
      <c r="P127" s="234">
        <f>O127*H127</f>
        <v>0</v>
      </c>
      <c r="Q127" s="234">
        <v>0.0035999999999999999</v>
      </c>
      <c r="R127" s="234">
        <f>Q127*H127</f>
        <v>0.0504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84</v>
      </c>
      <c r="AT127" s="236" t="s">
        <v>160</v>
      </c>
      <c r="AU127" s="236" t="s">
        <v>86</v>
      </c>
      <c r="AY127" s="16" t="s">
        <v>157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84</v>
      </c>
      <c r="BK127" s="237">
        <f>ROUND(I127*H127,2)</f>
        <v>0</v>
      </c>
      <c r="BL127" s="16" t="s">
        <v>84</v>
      </c>
      <c r="BM127" s="236" t="s">
        <v>981</v>
      </c>
    </row>
    <row r="128" s="2" customFormat="1">
      <c r="A128" s="37"/>
      <c r="B128" s="38"/>
      <c r="C128" s="39"/>
      <c r="D128" s="238" t="s">
        <v>167</v>
      </c>
      <c r="E128" s="39"/>
      <c r="F128" s="239" t="s">
        <v>982</v>
      </c>
      <c r="G128" s="39"/>
      <c r="H128" s="39"/>
      <c r="I128" s="240"/>
      <c r="J128" s="39"/>
      <c r="K128" s="39"/>
      <c r="L128" s="43"/>
      <c r="M128" s="241"/>
      <c r="N128" s="24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167</v>
      </c>
      <c r="AU128" s="16" t="s">
        <v>86</v>
      </c>
    </row>
    <row r="129" s="12" customFormat="1" ht="25.92" customHeight="1">
      <c r="A129" s="12"/>
      <c r="B129" s="209"/>
      <c r="C129" s="210"/>
      <c r="D129" s="211" t="s">
        <v>75</v>
      </c>
      <c r="E129" s="212" t="s">
        <v>169</v>
      </c>
      <c r="F129" s="212" t="s">
        <v>983</v>
      </c>
      <c r="G129" s="210"/>
      <c r="H129" s="210"/>
      <c r="I129" s="213"/>
      <c r="J129" s="214">
        <f>BK129</f>
        <v>0</v>
      </c>
      <c r="K129" s="210"/>
      <c r="L129" s="215"/>
      <c r="M129" s="216"/>
      <c r="N129" s="217"/>
      <c r="O129" s="217"/>
      <c r="P129" s="218">
        <f>P130</f>
        <v>0</v>
      </c>
      <c r="Q129" s="217"/>
      <c r="R129" s="218">
        <f>R130</f>
        <v>0.00044000000000000007</v>
      </c>
      <c r="S129" s="217"/>
      <c r="T129" s="219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173</v>
      </c>
      <c r="AT129" s="221" t="s">
        <v>75</v>
      </c>
      <c r="AU129" s="221" t="s">
        <v>76</v>
      </c>
      <c r="AY129" s="220" t="s">
        <v>157</v>
      </c>
      <c r="BK129" s="222">
        <f>BK130</f>
        <v>0</v>
      </c>
    </row>
    <row r="130" s="12" customFormat="1" ht="22.8" customHeight="1">
      <c r="A130" s="12"/>
      <c r="B130" s="209"/>
      <c r="C130" s="210"/>
      <c r="D130" s="211" t="s">
        <v>75</v>
      </c>
      <c r="E130" s="223" t="s">
        <v>361</v>
      </c>
      <c r="F130" s="223" t="s">
        <v>362</v>
      </c>
      <c r="G130" s="210"/>
      <c r="H130" s="210"/>
      <c r="I130" s="213"/>
      <c r="J130" s="224">
        <f>BK130</f>
        <v>0</v>
      </c>
      <c r="K130" s="210"/>
      <c r="L130" s="215"/>
      <c r="M130" s="216"/>
      <c r="N130" s="217"/>
      <c r="O130" s="217"/>
      <c r="P130" s="218">
        <f>SUM(P131:P142)</f>
        <v>0</v>
      </c>
      <c r="Q130" s="217"/>
      <c r="R130" s="218">
        <f>SUM(R131:R142)</f>
        <v>0.00044000000000000007</v>
      </c>
      <c r="S130" s="217"/>
      <c r="T130" s="219">
        <f>SUM(T131:T142)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173</v>
      </c>
      <c r="AT130" s="221" t="s">
        <v>75</v>
      </c>
      <c r="AU130" s="221" t="s">
        <v>84</v>
      </c>
      <c r="AY130" s="220" t="s">
        <v>157</v>
      </c>
      <c r="BK130" s="222">
        <f>SUM(BK131:BK142)</f>
        <v>0</v>
      </c>
    </row>
    <row r="131" s="2" customFormat="1" ht="24.15" customHeight="1">
      <c r="A131" s="37"/>
      <c r="B131" s="38"/>
      <c r="C131" s="225" t="s">
        <v>86</v>
      </c>
      <c r="D131" s="225" t="s">
        <v>160</v>
      </c>
      <c r="E131" s="226" t="s">
        <v>984</v>
      </c>
      <c r="F131" s="227" t="s">
        <v>985</v>
      </c>
      <c r="G131" s="228" t="s">
        <v>986</v>
      </c>
      <c r="H131" s="229">
        <v>0.050000000000000003</v>
      </c>
      <c r="I131" s="230"/>
      <c r="J131" s="231">
        <f>ROUND(I131*H131,2)</f>
        <v>0</v>
      </c>
      <c r="K131" s="227" t="s">
        <v>354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0.0088000000000000005</v>
      </c>
      <c r="R131" s="234">
        <f>Q131*H131</f>
        <v>0.00044000000000000007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187</v>
      </c>
      <c r="AT131" s="236" t="s">
        <v>160</v>
      </c>
      <c r="AU131" s="236" t="s">
        <v>86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187</v>
      </c>
      <c r="BM131" s="236" t="s">
        <v>987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988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86</v>
      </c>
    </row>
    <row r="133" s="2" customFormat="1" ht="24.15" customHeight="1">
      <c r="A133" s="37"/>
      <c r="B133" s="38"/>
      <c r="C133" s="225" t="s">
        <v>173</v>
      </c>
      <c r="D133" s="225" t="s">
        <v>160</v>
      </c>
      <c r="E133" s="226" t="s">
        <v>989</v>
      </c>
      <c r="F133" s="227" t="s">
        <v>990</v>
      </c>
      <c r="G133" s="228" t="s">
        <v>438</v>
      </c>
      <c r="H133" s="229">
        <v>3</v>
      </c>
      <c r="I133" s="230"/>
      <c r="J133" s="231">
        <f>ROUND(I133*H133,2)</f>
        <v>0</v>
      </c>
      <c r="K133" s="227" t="s">
        <v>354</v>
      </c>
      <c r="L133" s="43"/>
      <c r="M133" s="232" t="s">
        <v>1</v>
      </c>
      <c r="N133" s="233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187</v>
      </c>
      <c r="AT133" s="236" t="s">
        <v>160</v>
      </c>
      <c r="AU133" s="236" t="s">
        <v>86</v>
      </c>
      <c r="AY133" s="16" t="s">
        <v>157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84</v>
      </c>
      <c r="BK133" s="237">
        <f>ROUND(I133*H133,2)</f>
        <v>0</v>
      </c>
      <c r="BL133" s="16" t="s">
        <v>187</v>
      </c>
      <c r="BM133" s="236" t="s">
        <v>991</v>
      </c>
    </row>
    <row r="134" s="2" customFormat="1">
      <c r="A134" s="37"/>
      <c r="B134" s="38"/>
      <c r="C134" s="39"/>
      <c r="D134" s="238" t="s">
        <v>167</v>
      </c>
      <c r="E134" s="39"/>
      <c r="F134" s="239" t="s">
        <v>992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86</v>
      </c>
    </row>
    <row r="135" s="2" customFormat="1" ht="24.15" customHeight="1">
      <c r="A135" s="37"/>
      <c r="B135" s="38"/>
      <c r="C135" s="225" t="s">
        <v>156</v>
      </c>
      <c r="D135" s="225" t="s">
        <v>160</v>
      </c>
      <c r="E135" s="226" t="s">
        <v>993</v>
      </c>
      <c r="F135" s="227" t="s">
        <v>994</v>
      </c>
      <c r="G135" s="228" t="s">
        <v>163</v>
      </c>
      <c r="H135" s="229">
        <v>400</v>
      </c>
      <c r="I135" s="230"/>
      <c r="J135" s="231">
        <f>ROUND(I135*H135,2)</f>
        <v>0</v>
      </c>
      <c r="K135" s="227" t="s">
        <v>354</v>
      </c>
      <c r="L135" s="43"/>
      <c r="M135" s="232" t="s">
        <v>1</v>
      </c>
      <c r="N135" s="233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187</v>
      </c>
      <c r="AT135" s="236" t="s">
        <v>160</v>
      </c>
      <c r="AU135" s="236" t="s">
        <v>86</v>
      </c>
      <c r="AY135" s="16" t="s">
        <v>157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84</v>
      </c>
      <c r="BK135" s="237">
        <f>ROUND(I135*H135,2)</f>
        <v>0</v>
      </c>
      <c r="BL135" s="16" t="s">
        <v>187</v>
      </c>
      <c r="BM135" s="236" t="s">
        <v>995</v>
      </c>
    </row>
    <row r="136" s="2" customFormat="1">
      <c r="A136" s="37"/>
      <c r="B136" s="38"/>
      <c r="C136" s="39"/>
      <c r="D136" s="238" t="s">
        <v>167</v>
      </c>
      <c r="E136" s="39"/>
      <c r="F136" s="239" t="s">
        <v>996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86</v>
      </c>
    </row>
    <row r="137" s="2" customFormat="1" ht="24.15" customHeight="1">
      <c r="A137" s="37"/>
      <c r="B137" s="38"/>
      <c r="C137" s="225" t="s">
        <v>184</v>
      </c>
      <c r="D137" s="225" t="s">
        <v>160</v>
      </c>
      <c r="E137" s="226" t="s">
        <v>997</v>
      </c>
      <c r="F137" s="227" t="s">
        <v>998</v>
      </c>
      <c r="G137" s="228" t="s">
        <v>438</v>
      </c>
      <c r="H137" s="229">
        <v>3</v>
      </c>
      <c r="I137" s="230"/>
      <c r="J137" s="231">
        <f>ROUND(I137*H137,2)</f>
        <v>0</v>
      </c>
      <c r="K137" s="227" t="s">
        <v>354</v>
      </c>
      <c r="L137" s="43"/>
      <c r="M137" s="232" t="s">
        <v>1</v>
      </c>
      <c r="N137" s="233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187</v>
      </c>
      <c r="AT137" s="236" t="s">
        <v>160</v>
      </c>
      <c r="AU137" s="236" t="s">
        <v>86</v>
      </c>
      <c r="AY137" s="16" t="s">
        <v>157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84</v>
      </c>
      <c r="BK137" s="237">
        <f>ROUND(I137*H137,2)</f>
        <v>0</v>
      </c>
      <c r="BL137" s="16" t="s">
        <v>187</v>
      </c>
      <c r="BM137" s="236" t="s">
        <v>999</v>
      </c>
    </row>
    <row r="138" s="2" customFormat="1">
      <c r="A138" s="37"/>
      <c r="B138" s="38"/>
      <c r="C138" s="39"/>
      <c r="D138" s="238" t="s">
        <v>167</v>
      </c>
      <c r="E138" s="39"/>
      <c r="F138" s="239" t="s">
        <v>1000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86</v>
      </c>
    </row>
    <row r="139" s="2" customFormat="1" ht="24.15" customHeight="1">
      <c r="A139" s="37"/>
      <c r="B139" s="38"/>
      <c r="C139" s="225" t="s">
        <v>189</v>
      </c>
      <c r="D139" s="225" t="s">
        <v>160</v>
      </c>
      <c r="E139" s="226" t="s">
        <v>1001</v>
      </c>
      <c r="F139" s="227" t="s">
        <v>1002</v>
      </c>
      <c r="G139" s="228" t="s">
        <v>163</v>
      </c>
      <c r="H139" s="229">
        <v>400</v>
      </c>
      <c r="I139" s="230"/>
      <c r="J139" s="231">
        <f>ROUND(I139*H139,2)</f>
        <v>0</v>
      </c>
      <c r="K139" s="227" t="s">
        <v>354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187</v>
      </c>
      <c r="AT139" s="236" t="s">
        <v>160</v>
      </c>
      <c r="AU139" s="236" t="s">
        <v>86</v>
      </c>
      <c r="AY139" s="16" t="s">
        <v>157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84</v>
      </c>
      <c r="BK139" s="237">
        <f>ROUND(I139*H139,2)</f>
        <v>0</v>
      </c>
      <c r="BL139" s="16" t="s">
        <v>187</v>
      </c>
      <c r="BM139" s="236" t="s">
        <v>1003</v>
      </c>
    </row>
    <row r="140" s="2" customFormat="1">
      <c r="A140" s="37"/>
      <c r="B140" s="38"/>
      <c r="C140" s="39"/>
      <c r="D140" s="238" t="s">
        <v>167</v>
      </c>
      <c r="E140" s="39"/>
      <c r="F140" s="239" t="s">
        <v>1004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167</v>
      </c>
      <c r="AU140" s="16" t="s">
        <v>86</v>
      </c>
    </row>
    <row r="141" s="2" customFormat="1" ht="24.15" customHeight="1">
      <c r="A141" s="37"/>
      <c r="B141" s="38"/>
      <c r="C141" s="225" t="s">
        <v>194</v>
      </c>
      <c r="D141" s="225" t="s">
        <v>160</v>
      </c>
      <c r="E141" s="226" t="s">
        <v>1005</v>
      </c>
      <c r="F141" s="227" t="s">
        <v>1006</v>
      </c>
      <c r="G141" s="228" t="s">
        <v>411</v>
      </c>
      <c r="H141" s="229">
        <v>400</v>
      </c>
      <c r="I141" s="230"/>
      <c r="J141" s="231">
        <f>ROUND(I141*H141,2)</f>
        <v>0</v>
      </c>
      <c r="K141" s="227" t="s">
        <v>354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84</v>
      </c>
      <c r="AT141" s="236" t="s">
        <v>160</v>
      </c>
      <c r="AU141" s="236" t="s">
        <v>86</v>
      </c>
      <c r="AY141" s="16" t="s">
        <v>157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84</v>
      </c>
      <c r="BK141" s="237">
        <f>ROUND(I141*H141,2)</f>
        <v>0</v>
      </c>
      <c r="BL141" s="16" t="s">
        <v>84</v>
      </c>
      <c r="BM141" s="236" t="s">
        <v>1007</v>
      </c>
    </row>
    <row r="142" s="2" customFormat="1">
      <c r="A142" s="37"/>
      <c r="B142" s="38"/>
      <c r="C142" s="39"/>
      <c r="D142" s="238" t="s">
        <v>167</v>
      </c>
      <c r="E142" s="39"/>
      <c r="F142" s="239" t="s">
        <v>1008</v>
      </c>
      <c r="G142" s="39"/>
      <c r="H142" s="39"/>
      <c r="I142" s="240"/>
      <c r="J142" s="39"/>
      <c r="K142" s="39"/>
      <c r="L142" s="43"/>
      <c r="M142" s="253"/>
      <c r="N142" s="254"/>
      <c r="O142" s="255"/>
      <c r="P142" s="255"/>
      <c r="Q142" s="255"/>
      <c r="R142" s="255"/>
      <c r="S142" s="255"/>
      <c r="T142" s="256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86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wq8vMC+e1e6vZma+Ka62vRebojL3CETmTQUdvzDA3ckkcrv8V+ahgJCkEmcU5SajbPo3Kh6Zim+dNpDkOPmLBg==" hashValue="kWLTSC7lnqoetN1s+pkJZuVWmFF/68yJQ1rL6z0SZPnpoBhcDv3AAg/JmTrp95orgh2xyhMGD9gYLdy4Xes0tw==" algorithmName="SHA-512" password="CC35"/>
  <autoFilter ref="C123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86</v>
      </c>
    </row>
    <row r="4" s="1" customFormat="1" ht="24.96" customHeight="1">
      <c r="B4" s="19"/>
      <c r="D4" s="147" t="s">
        <v>128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PZS na trati Valašské Meziříčí - Kojetín</v>
      </c>
      <c r="F7" s="149"/>
      <c r="G7" s="149"/>
      <c r="H7" s="149"/>
      <c r="L7" s="19"/>
    </row>
    <row r="8" s="1" customFormat="1" ht="12" customHeight="1">
      <c r="B8" s="19"/>
      <c r="D8" s="149" t="s">
        <v>129</v>
      </c>
      <c r="L8" s="19"/>
    </row>
    <row r="9" s="2" customFormat="1" ht="16.5" customHeight="1">
      <c r="A9" s="37"/>
      <c r="B9" s="43"/>
      <c r="C9" s="37"/>
      <c r="D9" s="37"/>
      <c r="E9" s="150" t="s">
        <v>565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566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1009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568</v>
      </c>
      <c r="G14" s="37"/>
      <c r="H14" s="37"/>
      <c r="I14" s="149" t="s">
        <v>22</v>
      </c>
      <c r="J14" s="152" t="str">
        <f>'Rekapitulace stavby'!AN8</f>
        <v>15. 12. 2022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569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35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ROUND((SUM(BE124:BE152)),  2)</f>
        <v>0</v>
      </c>
      <c r="G35" s="37"/>
      <c r="H35" s="37"/>
      <c r="I35" s="163">
        <v>0.20999999999999999</v>
      </c>
      <c r="J35" s="162">
        <f>ROUND(((SUM(BE124:BE152))*I35),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ROUND((SUM(BF124:BF152)),  2)</f>
        <v>0</v>
      </c>
      <c r="G36" s="37"/>
      <c r="H36" s="37"/>
      <c r="I36" s="163">
        <v>0.14999999999999999</v>
      </c>
      <c r="J36" s="162">
        <f>ROUND(((SUM(BF124:BF152))*I36),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ROUND((SUM(BG124:BG152)),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ROUND((SUM(BH124:BH152)),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ROUND((SUM(BI124:BI152)),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PZS na trati Valašské Meziříčí - Kojetín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565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PS01-03 - VRN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dle PS</v>
      </c>
      <c r="G91" s="39"/>
      <c r="H91" s="39"/>
      <c r="I91" s="31" t="s">
        <v>22</v>
      </c>
      <c r="J91" s="78" t="str">
        <f>IF(J14="","",J14)</f>
        <v>15. 12. 2022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železnic, státní organizace</v>
      </c>
      <c r="G93" s="39"/>
      <c r="H93" s="39"/>
      <c r="I93" s="31" t="s">
        <v>30</v>
      </c>
      <c r="J93" s="35" t="str">
        <f>E23</f>
        <v>SB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Šimon Rebenda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134</v>
      </c>
      <c r="D96" s="184"/>
      <c r="E96" s="184"/>
      <c r="F96" s="184"/>
      <c r="G96" s="184"/>
      <c r="H96" s="184"/>
      <c r="I96" s="184"/>
      <c r="J96" s="185" t="s">
        <v>135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136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137</v>
      </c>
    </row>
    <row r="99" s="9" customFormat="1" ht="24.96" customHeight="1">
      <c r="A99" s="9"/>
      <c r="B99" s="187"/>
      <c r="C99" s="188"/>
      <c r="D99" s="189" t="s">
        <v>140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1010</v>
      </c>
      <c r="E100" s="190"/>
      <c r="F100" s="190"/>
      <c r="G100" s="190"/>
      <c r="H100" s="190"/>
      <c r="I100" s="190"/>
      <c r="J100" s="191">
        <f>J130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3"/>
      <c r="C101" s="132"/>
      <c r="D101" s="194" t="s">
        <v>1011</v>
      </c>
      <c r="E101" s="195"/>
      <c r="F101" s="195"/>
      <c r="G101" s="195"/>
      <c r="H101" s="195"/>
      <c r="I101" s="195"/>
      <c r="J101" s="196">
        <f>J145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1012</v>
      </c>
      <c r="E102" s="195"/>
      <c r="F102" s="195"/>
      <c r="G102" s="195"/>
      <c r="H102" s="195"/>
      <c r="I102" s="195"/>
      <c r="J102" s="196">
        <f>J150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Oprava PZS na trati Valašské Meziříčí - Kojetín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129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565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566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PS01-03 - VRN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>dle PS</v>
      </c>
      <c r="G118" s="39"/>
      <c r="H118" s="39"/>
      <c r="I118" s="31" t="s">
        <v>22</v>
      </c>
      <c r="J118" s="78" t="str">
        <f>IF(J14="","",J14)</f>
        <v>15. 12. 2022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>Správa železnic, státní organizace</v>
      </c>
      <c r="G120" s="39"/>
      <c r="H120" s="39"/>
      <c r="I120" s="31" t="s">
        <v>30</v>
      </c>
      <c r="J120" s="35" t="str">
        <f>E23</f>
        <v>SB projekt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IF(E20="","",E20)</f>
        <v>Vyplň údaj</v>
      </c>
      <c r="G121" s="39"/>
      <c r="H121" s="39"/>
      <c r="I121" s="31" t="s">
        <v>33</v>
      </c>
      <c r="J121" s="35" t="str">
        <f>E26</f>
        <v>Šimon Rebenda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142</v>
      </c>
      <c r="D123" s="201" t="s">
        <v>61</v>
      </c>
      <c r="E123" s="201" t="s">
        <v>57</v>
      </c>
      <c r="F123" s="201" t="s">
        <v>58</v>
      </c>
      <c r="G123" s="201" t="s">
        <v>143</v>
      </c>
      <c r="H123" s="201" t="s">
        <v>144</v>
      </c>
      <c r="I123" s="201" t="s">
        <v>145</v>
      </c>
      <c r="J123" s="201" t="s">
        <v>135</v>
      </c>
      <c r="K123" s="202" t="s">
        <v>146</v>
      </c>
      <c r="L123" s="203"/>
      <c r="M123" s="99" t="s">
        <v>1</v>
      </c>
      <c r="N123" s="100" t="s">
        <v>40</v>
      </c>
      <c r="O123" s="100" t="s">
        <v>147</v>
      </c>
      <c r="P123" s="100" t="s">
        <v>148</v>
      </c>
      <c r="Q123" s="100" t="s">
        <v>149</v>
      </c>
      <c r="R123" s="100" t="s">
        <v>150</v>
      </c>
      <c r="S123" s="100" t="s">
        <v>151</v>
      </c>
      <c r="T123" s="101" t="s">
        <v>152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153</v>
      </c>
      <c r="D124" s="39"/>
      <c r="E124" s="39"/>
      <c r="F124" s="39"/>
      <c r="G124" s="39"/>
      <c r="H124" s="39"/>
      <c r="I124" s="39"/>
      <c r="J124" s="204">
        <f>BK124</f>
        <v>0</v>
      </c>
      <c r="K124" s="39"/>
      <c r="L124" s="43"/>
      <c r="M124" s="102"/>
      <c r="N124" s="205"/>
      <c r="O124" s="103"/>
      <c r="P124" s="206">
        <f>P125+P130</f>
        <v>0</v>
      </c>
      <c r="Q124" s="103"/>
      <c r="R124" s="206">
        <f>R125+R130</f>
        <v>0</v>
      </c>
      <c r="S124" s="103"/>
      <c r="T124" s="207">
        <f>T125+T130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137</v>
      </c>
      <c r="BK124" s="208">
        <f>BK125+BK130</f>
        <v>0</v>
      </c>
    </row>
    <row r="125" s="12" customFormat="1" ht="25.92" customHeight="1">
      <c r="A125" s="12"/>
      <c r="B125" s="209"/>
      <c r="C125" s="210"/>
      <c r="D125" s="211" t="s">
        <v>75</v>
      </c>
      <c r="E125" s="212" t="s">
        <v>182</v>
      </c>
      <c r="F125" s="212" t="s">
        <v>183</v>
      </c>
      <c r="G125" s="210"/>
      <c r="H125" s="210"/>
      <c r="I125" s="213"/>
      <c r="J125" s="214">
        <f>BK125</f>
        <v>0</v>
      </c>
      <c r="K125" s="210"/>
      <c r="L125" s="215"/>
      <c r="M125" s="216"/>
      <c r="N125" s="217"/>
      <c r="O125" s="217"/>
      <c r="P125" s="218">
        <f>SUM(P126:P129)</f>
        <v>0</v>
      </c>
      <c r="Q125" s="217"/>
      <c r="R125" s="218">
        <f>SUM(R126:R129)</f>
        <v>0</v>
      </c>
      <c r="S125" s="217"/>
      <c r="T125" s="219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156</v>
      </c>
      <c r="AT125" s="221" t="s">
        <v>75</v>
      </c>
      <c r="AU125" s="221" t="s">
        <v>76</v>
      </c>
      <c r="AY125" s="220" t="s">
        <v>157</v>
      </c>
      <c r="BK125" s="222">
        <f>SUM(BK126:BK129)</f>
        <v>0</v>
      </c>
    </row>
    <row r="126" s="2" customFormat="1" ht="49.05" customHeight="1">
      <c r="A126" s="37"/>
      <c r="B126" s="38"/>
      <c r="C126" s="225" t="s">
        <v>84</v>
      </c>
      <c r="D126" s="225" t="s">
        <v>160</v>
      </c>
      <c r="E126" s="226" t="s">
        <v>1013</v>
      </c>
      <c r="F126" s="227" t="s">
        <v>1014</v>
      </c>
      <c r="G126" s="228" t="s">
        <v>471</v>
      </c>
      <c r="H126" s="229">
        <v>7</v>
      </c>
      <c r="I126" s="230"/>
      <c r="J126" s="231">
        <f>ROUND(I126*H126,2)</f>
        <v>0</v>
      </c>
      <c r="K126" s="227" t="s">
        <v>745</v>
      </c>
      <c r="L126" s="43"/>
      <c r="M126" s="232" t="s">
        <v>1</v>
      </c>
      <c r="N126" s="233" t="s">
        <v>41</v>
      </c>
      <c r="O126" s="90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6" t="s">
        <v>84</v>
      </c>
      <c r="AT126" s="236" t="s">
        <v>160</v>
      </c>
      <c r="AU126" s="236" t="s">
        <v>84</v>
      </c>
      <c r="AY126" s="16" t="s">
        <v>157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6" t="s">
        <v>84</v>
      </c>
      <c r="BK126" s="237">
        <f>ROUND(I126*H126,2)</f>
        <v>0</v>
      </c>
      <c r="BL126" s="16" t="s">
        <v>84</v>
      </c>
      <c r="BM126" s="236" t="s">
        <v>1015</v>
      </c>
    </row>
    <row r="127" s="2" customFormat="1">
      <c r="A127" s="37"/>
      <c r="B127" s="38"/>
      <c r="C127" s="39"/>
      <c r="D127" s="238" t="s">
        <v>167</v>
      </c>
      <c r="E127" s="39"/>
      <c r="F127" s="239" t="s">
        <v>1016</v>
      </c>
      <c r="G127" s="39"/>
      <c r="H127" s="39"/>
      <c r="I127" s="240"/>
      <c r="J127" s="39"/>
      <c r="K127" s="39"/>
      <c r="L127" s="43"/>
      <c r="M127" s="241"/>
      <c r="N127" s="242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167</v>
      </c>
      <c r="AU127" s="16" t="s">
        <v>84</v>
      </c>
    </row>
    <row r="128" s="2" customFormat="1" ht="24.15" customHeight="1">
      <c r="A128" s="37"/>
      <c r="B128" s="38"/>
      <c r="C128" s="225" t="s">
        <v>86</v>
      </c>
      <c r="D128" s="225" t="s">
        <v>160</v>
      </c>
      <c r="E128" s="226" t="s">
        <v>1017</v>
      </c>
      <c r="F128" s="227" t="s">
        <v>1018</v>
      </c>
      <c r="G128" s="228" t="s">
        <v>176</v>
      </c>
      <c r="H128" s="229">
        <v>2</v>
      </c>
      <c r="I128" s="230"/>
      <c r="J128" s="231">
        <f>ROUND(I128*H128,2)</f>
        <v>0</v>
      </c>
      <c r="K128" s="227" t="s">
        <v>745</v>
      </c>
      <c r="L128" s="43"/>
      <c r="M128" s="232" t="s">
        <v>1</v>
      </c>
      <c r="N128" s="233" t="s">
        <v>41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84</v>
      </c>
      <c r="AT128" s="236" t="s">
        <v>160</v>
      </c>
      <c r="AU128" s="236" t="s">
        <v>84</v>
      </c>
      <c r="AY128" s="16" t="s">
        <v>157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84</v>
      </c>
      <c r="BK128" s="237">
        <f>ROUND(I128*H128,2)</f>
        <v>0</v>
      </c>
      <c r="BL128" s="16" t="s">
        <v>84</v>
      </c>
      <c r="BM128" s="236" t="s">
        <v>1019</v>
      </c>
    </row>
    <row r="129" s="2" customFormat="1">
      <c r="A129" s="37"/>
      <c r="B129" s="38"/>
      <c r="C129" s="39"/>
      <c r="D129" s="238" t="s">
        <v>167</v>
      </c>
      <c r="E129" s="39"/>
      <c r="F129" s="239" t="s">
        <v>1020</v>
      </c>
      <c r="G129" s="39"/>
      <c r="H129" s="39"/>
      <c r="I129" s="240"/>
      <c r="J129" s="39"/>
      <c r="K129" s="39"/>
      <c r="L129" s="43"/>
      <c r="M129" s="241"/>
      <c r="N129" s="242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167</v>
      </c>
      <c r="AU129" s="16" t="s">
        <v>84</v>
      </c>
    </row>
    <row r="130" s="12" customFormat="1" ht="25.92" customHeight="1">
      <c r="A130" s="12"/>
      <c r="B130" s="209"/>
      <c r="C130" s="210"/>
      <c r="D130" s="211" t="s">
        <v>75</v>
      </c>
      <c r="E130" s="212" t="s">
        <v>108</v>
      </c>
      <c r="F130" s="212" t="s">
        <v>1021</v>
      </c>
      <c r="G130" s="210"/>
      <c r="H130" s="210"/>
      <c r="I130" s="213"/>
      <c r="J130" s="214">
        <f>BK130</f>
        <v>0</v>
      </c>
      <c r="K130" s="210"/>
      <c r="L130" s="215"/>
      <c r="M130" s="216"/>
      <c r="N130" s="217"/>
      <c r="O130" s="217"/>
      <c r="P130" s="218">
        <f>P131+SUM(P132:P145)+P150</f>
        <v>0</v>
      </c>
      <c r="Q130" s="217"/>
      <c r="R130" s="218">
        <f>R131+SUM(R132:R145)+R150</f>
        <v>0</v>
      </c>
      <c r="S130" s="217"/>
      <c r="T130" s="219">
        <f>T131+SUM(T132:T145)+T150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184</v>
      </c>
      <c r="AT130" s="221" t="s">
        <v>75</v>
      </c>
      <c r="AU130" s="221" t="s">
        <v>76</v>
      </c>
      <c r="AY130" s="220" t="s">
        <v>157</v>
      </c>
      <c r="BK130" s="222">
        <f>BK131+SUM(BK132:BK145)+BK150</f>
        <v>0</v>
      </c>
    </row>
    <row r="131" s="2" customFormat="1" ht="21.75" customHeight="1">
      <c r="A131" s="37"/>
      <c r="B131" s="38"/>
      <c r="C131" s="225" t="s">
        <v>173</v>
      </c>
      <c r="D131" s="225" t="s">
        <v>160</v>
      </c>
      <c r="E131" s="226" t="s">
        <v>1022</v>
      </c>
      <c r="F131" s="227" t="s">
        <v>1023</v>
      </c>
      <c r="G131" s="228" t="s">
        <v>1024</v>
      </c>
      <c r="H131" s="280"/>
      <c r="I131" s="230"/>
      <c r="J131" s="231">
        <f>ROUND(I131*H131,2)</f>
        <v>0</v>
      </c>
      <c r="K131" s="227" t="s">
        <v>164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386</v>
      </c>
      <c r="AT131" s="236" t="s">
        <v>160</v>
      </c>
      <c r="AU131" s="236" t="s">
        <v>84</v>
      </c>
      <c r="AY131" s="16" t="s">
        <v>157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84</v>
      </c>
      <c r="BK131" s="237">
        <f>ROUND(I131*H131,2)</f>
        <v>0</v>
      </c>
      <c r="BL131" s="16" t="s">
        <v>386</v>
      </c>
      <c r="BM131" s="236" t="s">
        <v>1025</v>
      </c>
    </row>
    <row r="132" s="2" customFormat="1">
      <c r="A132" s="37"/>
      <c r="B132" s="38"/>
      <c r="C132" s="39"/>
      <c r="D132" s="238" t="s">
        <v>167</v>
      </c>
      <c r="E132" s="39"/>
      <c r="F132" s="239" t="s">
        <v>1023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167</v>
      </c>
      <c r="AU132" s="16" t="s">
        <v>84</v>
      </c>
    </row>
    <row r="133" s="2" customFormat="1" ht="24.15" customHeight="1">
      <c r="A133" s="37"/>
      <c r="B133" s="38"/>
      <c r="C133" s="225" t="s">
        <v>156</v>
      </c>
      <c r="D133" s="225" t="s">
        <v>160</v>
      </c>
      <c r="E133" s="226" t="s">
        <v>1026</v>
      </c>
      <c r="F133" s="227" t="s">
        <v>1027</v>
      </c>
      <c r="G133" s="228" t="s">
        <v>1024</v>
      </c>
      <c r="H133" s="280"/>
      <c r="I133" s="230"/>
      <c r="J133" s="231">
        <f>ROUND(I133*H133,2)</f>
        <v>0</v>
      </c>
      <c r="K133" s="227" t="s">
        <v>164</v>
      </c>
      <c r="L133" s="43"/>
      <c r="M133" s="232" t="s">
        <v>1</v>
      </c>
      <c r="N133" s="233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386</v>
      </c>
      <c r="AT133" s="236" t="s">
        <v>160</v>
      </c>
      <c r="AU133" s="236" t="s">
        <v>84</v>
      </c>
      <c r="AY133" s="16" t="s">
        <v>157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84</v>
      </c>
      <c r="BK133" s="237">
        <f>ROUND(I133*H133,2)</f>
        <v>0</v>
      </c>
      <c r="BL133" s="16" t="s">
        <v>386</v>
      </c>
      <c r="BM133" s="236" t="s">
        <v>1028</v>
      </c>
    </row>
    <row r="134" s="2" customFormat="1">
      <c r="A134" s="37"/>
      <c r="B134" s="38"/>
      <c r="C134" s="39"/>
      <c r="D134" s="238" t="s">
        <v>167</v>
      </c>
      <c r="E134" s="39"/>
      <c r="F134" s="239" t="s">
        <v>1027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167</v>
      </c>
      <c r="AU134" s="16" t="s">
        <v>84</v>
      </c>
    </row>
    <row r="135" s="2" customFormat="1" ht="24.15" customHeight="1">
      <c r="A135" s="37"/>
      <c r="B135" s="38"/>
      <c r="C135" s="225" t="s">
        <v>184</v>
      </c>
      <c r="D135" s="225" t="s">
        <v>160</v>
      </c>
      <c r="E135" s="226" t="s">
        <v>1029</v>
      </c>
      <c r="F135" s="227" t="s">
        <v>1030</v>
      </c>
      <c r="G135" s="228" t="s">
        <v>1024</v>
      </c>
      <c r="H135" s="280"/>
      <c r="I135" s="230"/>
      <c r="J135" s="231">
        <f>ROUND(I135*H135,2)</f>
        <v>0</v>
      </c>
      <c r="K135" s="227" t="s">
        <v>164</v>
      </c>
      <c r="L135" s="43"/>
      <c r="M135" s="232" t="s">
        <v>1</v>
      </c>
      <c r="N135" s="233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156</v>
      </c>
      <c r="AT135" s="236" t="s">
        <v>160</v>
      </c>
      <c r="AU135" s="236" t="s">
        <v>84</v>
      </c>
      <c r="AY135" s="16" t="s">
        <v>157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84</v>
      </c>
      <c r="BK135" s="237">
        <f>ROUND(I135*H135,2)</f>
        <v>0</v>
      </c>
      <c r="BL135" s="16" t="s">
        <v>156</v>
      </c>
      <c r="BM135" s="236" t="s">
        <v>1031</v>
      </c>
    </row>
    <row r="136" s="2" customFormat="1">
      <c r="A136" s="37"/>
      <c r="B136" s="38"/>
      <c r="C136" s="39"/>
      <c r="D136" s="238" t="s">
        <v>167</v>
      </c>
      <c r="E136" s="39"/>
      <c r="F136" s="239" t="s">
        <v>1032</v>
      </c>
      <c r="G136" s="39"/>
      <c r="H136" s="39"/>
      <c r="I136" s="240"/>
      <c r="J136" s="39"/>
      <c r="K136" s="39"/>
      <c r="L136" s="43"/>
      <c r="M136" s="241"/>
      <c r="N136" s="24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167</v>
      </c>
      <c r="AU136" s="16" t="s">
        <v>84</v>
      </c>
    </row>
    <row r="137" s="2" customFormat="1" ht="21.75" customHeight="1">
      <c r="A137" s="37"/>
      <c r="B137" s="38"/>
      <c r="C137" s="225" t="s">
        <v>189</v>
      </c>
      <c r="D137" s="225" t="s">
        <v>160</v>
      </c>
      <c r="E137" s="226" t="s">
        <v>1033</v>
      </c>
      <c r="F137" s="227" t="s">
        <v>1034</v>
      </c>
      <c r="G137" s="228" t="s">
        <v>1024</v>
      </c>
      <c r="H137" s="280"/>
      <c r="I137" s="230"/>
      <c r="J137" s="231">
        <f>ROUND(I137*H137,2)</f>
        <v>0</v>
      </c>
      <c r="K137" s="227" t="s">
        <v>164</v>
      </c>
      <c r="L137" s="43"/>
      <c r="M137" s="232" t="s">
        <v>1</v>
      </c>
      <c r="N137" s="233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156</v>
      </c>
      <c r="AT137" s="236" t="s">
        <v>160</v>
      </c>
      <c r="AU137" s="236" t="s">
        <v>84</v>
      </c>
      <c r="AY137" s="16" t="s">
        <v>157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84</v>
      </c>
      <c r="BK137" s="237">
        <f>ROUND(I137*H137,2)</f>
        <v>0</v>
      </c>
      <c r="BL137" s="16" t="s">
        <v>156</v>
      </c>
      <c r="BM137" s="236" t="s">
        <v>1035</v>
      </c>
    </row>
    <row r="138" s="2" customFormat="1">
      <c r="A138" s="37"/>
      <c r="B138" s="38"/>
      <c r="C138" s="39"/>
      <c r="D138" s="238" t="s">
        <v>167</v>
      </c>
      <c r="E138" s="39"/>
      <c r="F138" s="239" t="s">
        <v>1034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167</v>
      </c>
      <c r="AU138" s="16" t="s">
        <v>84</v>
      </c>
    </row>
    <row r="139" s="2" customFormat="1" ht="37.8" customHeight="1">
      <c r="A139" s="37"/>
      <c r="B139" s="38"/>
      <c r="C139" s="225" t="s">
        <v>194</v>
      </c>
      <c r="D139" s="225" t="s">
        <v>160</v>
      </c>
      <c r="E139" s="226" t="s">
        <v>1036</v>
      </c>
      <c r="F139" s="227" t="s">
        <v>1037</v>
      </c>
      <c r="G139" s="228" t="s">
        <v>1024</v>
      </c>
      <c r="H139" s="280"/>
      <c r="I139" s="230"/>
      <c r="J139" s="231">
        <f>ROUND(I139*H139,2)</f>
        <v>0</v>
      </c>
      <c r="K139" s="227" t="s">
        <v>745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84</v>
      </c>
      <c r="AT139" s="236" t="s">
        <v>160</v>
      </c>
      <c r="AU139" s="236" t="s">
        <v>84</v>
      </c>
      <c r="AY139" s="16" t="s">
        <v>157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84</v>
      </c>
      <c r="BK139" s="237">
        <f>ROUND(I139*H139,2)</f>
        <v>0</v>
      </c>
      <c r="BL139" s="16" t="s">
        <v>84</v>
      </c>
      <c r="BM139" s="236" t="s">
        <v>1038</v>
      </c>
    </row>
    <row r="140" s="2" customFormat="1">
      <c r="A140" s="37"/>
      <c r="B140" s="38"/>
      <c r="C140" s="39"/>
      <c r="D140" s="238" t="s">
        <v>167</v>
      </c>
      <c r="E140" s="39"/>
      <c r="F140" s="239" t="s">
        <v>1037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167</v>
      </c>
      <c r="AU140" s="16" t="s">
        <v>84</v>
      </c>
    </row>
    <row r="141" s="2" customFormat="1" ht="24.15" customHeight="1">
      <c r="A141" s="37"/>
      <c r="B141" s="38"/>
      <c r="C141" s="225" t="s">
        <v>199</v>
      </c>
      <c r="D141" s="225" t="s">
        <v>160</v>
      </c>
      <c r="E141" s="226" t="s">
        <v>1039</v>
      </c>
      <c r="F141" s="227" t="s">
        <v>1040</v>
      </c>
      <c r="G141" s="228" t="s">
        <v>471</v>
      </c>
      <c r="H141" s="229">
        <v>1.5</v>
      </c>
      <c r="I141" s="230"/>
      <c r="J141" s="231">
        <f>ROUND(I141*H141,2)</f>
        <v>0</v>
      </c>
      <c r="K141" s="227" t="s">
        <v>164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386</v>
      </c>
      <c r="AT141" s="236" t="s">
        <v>160</v>
      </c>
      <c r="AU141" s="236" t="s">
        <v>84</v>
      </c>
      <c r="AY141" s="16" t="s">
        <v>157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84</v>
      </c>
      <c r="BK141" s="237">
        <f>ROUND(I141*H141,2)</f>
        <v>0</v>
      </c>
      <c r="BL141" s="16" t="s">
        <v>386</v>
      </c>
      <c r="BM141" s="236" t="s">
        <v>1041</v>
      </c>
    </row>
    <row r="142" s="2" customFormat="1">
      <c r="A142" s="37"/>
      <c r="B142" s="38"/>
      <c r="C142" s="39"/>
      <c r="D142" s="238" t="s">
        <v>167</v>
      </c>
      <c r="E142" s="39"/>
      <c r="F142" s="239" t="s">
        <v>1040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167</v>
      </c>
      <c r="AU142" s="16" t="s">
        <v>84</v>
      </c>
    </row>
    <row r="143" s="2" customFormat="1" ht="16.5" customHeight="1">
      <c r="A143" s="37"/>
      <c r="B143" s="38"/>
      <c r="C143" s="225" t="s">
        <v>203</v>
      </c>
      <c r="D143" s="225" t="s">
        <v>160</v>
      </c>
      <c r="E143" s="226" t="s">
        <v>1042</v>
      </c>
      <c r="F143" s="227" t="s">
        <v>1043</v>
      </c>
      <c r="G143" s="228" t="s">
        <v>471</v>
      </c>
      <c r="H143" s="229">
        <v>1.5</v>
      </c>
      <c r="I143" s="230"/>
      <c r="J143" s="231">
        <f>ROUND(I143*H143,2)</f>
        <v>0</v>
      </c>
      <c r="K143" s="227" t="s">
        <v>164</v>
      </c>
      <c r="L143" s="43"/>
      <c r="M143" s="232" t="s">
        <v>1</v>
      </c>
      <c r="N143" s="233" t="s">
        <v>41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386</v>
      </c>
      <c r="AT143" s="236" t="s">
        <v>160</v>
      </c>
      <c r="AU143" s="236" t="s">
        <v>84</v>
      </c>
      <c r="AY143" s="16" t="s">
        <v>157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84</v>
      </c>
      <c r="BK143" s="237">
        <f>ROUND(I143*H143,2)</f>
        <v>0</v>
      </c>
      <c r="BL143" s="16" t="s">
        <v>386</v>
      </c>
      <c r="BM143" s="236" t="s">
        <v>1044</v>
      </c>
    </row>
    <row r="144" s="2" customFormat="1">
      <c r="A144" s="37"/>
      <c r="B144" s="38"/>
      <c r="C144" s="39"/>
      <c r="D144" s="238" t="s">
        <v>167</v>
      </c>
      <c r="E144" s="39"/>
      <c r="F144" s="239" t="s">
        <v>1043</v>
      </c>
      <c r="G144" s="39"/>
      <c r="H144" s="39"/>
      <c r="I144" s="240"/>
      <c r="J144" s="39"/>
      <c r="K144" s="39"/>
      <c r="L144" s="43"/>
      <c r="M144" s="241"/>
      <c r="N144" s="24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167</v>
      </c>
      <c r="AU144" s="16" t="s">
        <v>84</v>
      </c>
    </row>
    <row r="145" s="12" customFormat="1" ht="22.8" customHeight="1">
      <c r="A145" s="12"/>
      <c r="B145" s="209"/>
      <c r="C145" s="210"/>
      <c r="D145" s="211" t="s">
        <v>75</v>
      </c>
      <c r="E145" s="223" t="s">
        <v>1045</v>
      </c>
      <c r="F145" s="223" t="s">
        <v>1046</v>
      </c>
      <c r="G145" s="210"/>
      <c r="H145" s="210"/>
      <c r="I145" s="213"/>
      <c r="J145" s="224">
        <f>BK145</f>
        <v>0</v>
      </c>
      <c r="K145" s="210"/>
      <c r="L145" s="215"/>
      <c r="M145" s="216"/>
      <c r="N145" s="217"/>
      <c r="O145" s="217"/>
      <c r="P145" s="218">
        <f>SUM(P146:P149)</f>
        <v>0</v>
      </c>
      <c r="Q145" s="217"/>
      <c r="R145" s="218">
        <f>SUM(R146:R149)</f>
        <v>0</v>
      </c>
      <c r="S145" s="217"/>
      <c r="T145" s="219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0" t="s">
        <v>184</v>
      </c>
      <c r="AT145" s="221" t="s">
        <v>75</v>
      </c>
      <c r="AU145" s="221" t="s">
        <v>84</v>
      </c>
      <c r="AY145" s="220" t="s">
        <v>157</v>
      </c>
      <c r="BK145" s="222">
        <f>SUM(BK146:BK149)</f>
        <v>0</v>
      </c>
    </row>
    <row r="146" s="2" customFormat="1" ht="16.5" customHeight="1">
      <c r="A146" s="37"/>
      <c r="B146" s="38"/>
      <c r="C146" s="225" t="s">
        <v>208</v>
      </c>
      <c r="D146" s="225" t="s">
        <v>160</v>
      </c>
      <c r="E146" s="226" t="s">
        <v>1047</v>
      </c>
      <c r="F146" s="227" t="s">
        <v>1048</v>
      </c>
      <c r="G146" s="228" t="s">
        <v>176</v>
      </c>
      <c r="H146" s="229">
        <v>1</v>
      </c>
      <c r="I146" s="230"/>
      <c r="J146" s="231">
        <f>ROUND(I146*H146,2)</f>
        <v>0</v>
      </c>
      <c r="K146" s="227" t="s">
        <v>1049</v>
      </c>
      <c r="L146" s="43"/>
      <c r="M146" s="232" t="s">
        <v>1</v>
      </c>
      <c r="N146" s="233" t="s">
        <v>41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386</v>
      </c>
      <c r="AT146" s="236" t="s">
        <v>160</v>
      </c>
      <c r="AU146" s="236" t="s">
        <v>86</v>
      </c>
      <c r="AY146" s="16" t="s">
        <v>157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84</v>
      </c>
      <c r="BK146" s="237">
        <f>ROUND(I146*H146,2)</f>
        <v>0</v>
      </c>
      <c r="BL146" s="16" t="s">
        <v>386</v>
      </c>
      <c r="BM146" s="236" t="s">
        <v>1050</v>
      </c>
    </row>
    <row r="147" s="2" customFormat="1">
      <c r="A147" s="37"/>
      <c r="B147" s="38"/>
      <c r="C147" s="39"/>
      <c r="D147" s="238" t="s">
        <v>167</v>
      </c>
      <c r="E147" s="39"/>
      <c r="F147" s="239" t="s">
        <v>1048</v>
      </c>
      <c r="G147" s="39"/>
      <c r="H147" s="39"/>
      <c r="I147" s="240"/>
      <c r="J147" s="39"/>
      <c r="K147" s="39"/>
      <c r="L147" s="43"/>
      <c r="M147" s="241"/>
      <c r="N147" s="242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167</v>
      </c>
      <c r="AU147" s="16" t="s">
        <v>86</v>
      </c>
    </row>
    <row r="148" s="2" customFormat="1" ht="16.5" customHeight="1">
      <c r="A148" s="37"/>
      <c r="B148" s="38"/>
      <c r="C148" s="225" t="s">
        <v>212</v>
      </c>
      <c r="D148" s="225" t="s">
        <v>160</v>
      </c>
      <c r="E148" s="226" t="s">
        <v>391</v>
      </c>
      <c r="F148" s="227" t="s">
        <v>392</v>
      </c>
      <c r="G148" s="228" t="s">
        <v>176</v>
      </c>
      <c r="H148" s="229">
        <v>1</v>
      </c>
      <c r="I148" s="230"/>
      <c r="J148" s="231">
        <f>ROUND(I148*H148,2)</f>
        <v>0</v>
      </c>
      <c r="K148" s="227" t="s">
        <v>1049</v>
      </c>
      <c r="L148" s="43"/>
      <c r="M148" s="232" t="s">
        <v>1</v>
      </c>
      <c r="N148" s="233" t="s">
        <v>41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386</v>
      </c>
      <c r="AT148" s="236" t="s">
        <v>160</v>
      </c>
      <c r="AU148" s="236" t="s">
        <v>86</v>
      </c>
      <c r="AY148" s="16" t="s">
        <v>157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84</v>
      </c>
      <c r="BK148" s="237">
        <f>ROUND(I148*H148,2)</f>
        <v>0</v>
      </c>
      <c r="BL148" s="16" t="s">
        <v>386</v>
      </c>
      <c r="BM148" s="236" t="s">
        <v>1051</v>
      </c>
    </row>
    <row r="149" s="2" customFormat="1">
      <c r="A149" s="37"/>
      <c r="B149" s="38"/>
      <c r="C149" s="39"/>
      <c r="D149" s="238" t="s">
        <v>167</v>
      </c>
      <c r="E149" s="39"/>
      <c r="F149" s="239" t="s">
        <v>392</v>
      </c>
      <c r="G149" s="39"/>
      <c r="H149" s="39"/>
      <c r="I149" s="240"/>
      <c r="J149" s="39"/>
      <c r="K149" s="39"/>
      <c r="L149" s="43"/>
      <c r="M149" s="241"/>
      <c r="N149" s="24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167</v>
      </c>
      <c r="AU149" s="16" t="s">
        <v>86</v>
      </c>
    </row>
    <row r="150" s="12" customFormat="1" ht="22.8" customHeight="1">
      <c r="A150" s="12"/>
      <c r="B150" s="209"/>
      <c r="C150" s="210"/>
      <c r="D150" s="211" t="s">
        <v>75</v>
      </c>
      <c r="E150" s="223" t="s">
        <v>1052</v>
      </c>
      <c r="F150" s="223" t="s">
        <v>1053</v>
      </c>
      <c r="G150" s="210"/>
      <c r="H150" s="210"/>
      <c r="I150" s="213"/>
      <c r="J150" s="224">
        <f>BK150</f>
        <v>0</v>
      </c>
      <c r="K150" s="210"/>
      <c r="L150" s="215"/>
      <c r="M150" s="216"/>
      <c r="N150" s="217"/>
      <c r="O150" s="217"/>
      <c r="P150" s="218">
        <f>SUM(P151:P152)</f>
        <v>0</v>
      </c>
      <c r="Q150" s="217"/>
      <c r="R150" s="218">
        <f>SUM(R151:R152)</f>
        <v>0</v>
      </c>
      <c r="S150" s="217"/>
      <c r="T150" s="219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0" t="s">
        <v>184</v>
      </c>
      <c r="AT150" s="221" t="s">
        <v>75</v>
      </c>
      <c r="AU150" s="221" t="s">
        <v>84</v>
      </c>
      <c r="AY150" s="220" t="s">
        <v>157</v>
      </c>
      <c r="BK150" s="222">
        <f>SUM(BK151:BK152)</f>
        <v>0</v>
      </c>
    </row>
    <row r="151" s="2" customFormat="1" ht="16.5" customHeight="1">
      <c r="A151" s="37"/>
      <c r="B151" s="38"/>
      <c r="C151" s="225" t="s">
        <v>217</v>
      </c>
      <c r="D151" s="225" t="s">
        <v>160</v>
      </c>
      <c r="E151" s="226" t="s">
        <v>1054</v>
      </c>
      <c r="F151" s="227" t="s">
        <v>1055</v>
      </c>
      <c r="G151" s="228" t="s">
        <v>176</v>
      </c>
      <c r="H151" s="229">
        <v>1</v>
      </c>
      <c r="I151" s="230"/>
      <c r="J151" s="231">
        <f>ROUND(I151*H151,2)</f>
        <v>0</v>
      </c>
      <c r="K151" s="227" t="s">
        <v>1056</v>
      </c>
      <c r="L151" s="43"/>
      <c r="M151" s="232" t="s">
        <v>1</v>
      </c>
      <c r="N151" s="233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84</v>
      </c>
      <c r="AT151" s="236" t="s">
        <v>160</v>
      </c>
      <c r="AU151" s="236" t="s">
        <v>86</v>
      </c>
      <c r="AY151" s="16" t="s">
        <v>157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84</v>
      </c>
      <c r="BK151" s="237">
        <f>ROUND(I151*H151,2)</f>
        <v>0</v>
      </c>
      <c r="BL151" s="16" t="s">
        <v>84</v>
      </c>
      <c r="BM151" s="236" t="s">
        <v>1057</v>
      </c>
    </row>
    <row r="152" s="2" customFormat="1">
      <c r="A152" s="37"/>
      <c r="B152" s="38"/>
      <c r="C152" s="39"/>
      <c r="D152" s="238" t="s">
        <v>167</v>
      </c>
      <c r="E152" s="39"/>
      <c r="F152" s="239" t="s">
        <v>1058</v>
      </c>
      <c r="G152" s="39"/>
      <c r="H152" s="39"/>
      <c r="I152" s="240"/>
      <c r="J152" s="39"/>
      <c r="K152" s="39"/>
      <c r="L152" s="43"/>
      <c r="M152" s="253"/>
      <c r="N152" s="254"/>
      <c r="O152" s="255"/>
      <c r="P152" s="255"/>
      <c r="Q152" s="255"/>
      <c r="R152" s="255"/>
      <c r="S152" s="255"/>
      <c r="T152" s="256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167</v>
      </c>
      <c r="AU152" s="16" t="s">
        <v>86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66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c67Sipg4CvNzrsLvjeYygDC5bj93oI8FltMYdDYn2I8SVA2vyvDBLqhfMtEjDYDjtln50WkKFBhDl+ndp+X6iQ==" hashValue="t4p57FGHUWNR4QAIv7EIS+krspATAneiUFxKo3V30voYAkLYFQY1pvWsgUMZ90LE4WA9DapON4D4c55eh1PJgw==" algorithmName="SHA-512" password="CC35"/>
  <autoFilter ref="C123:K1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2023-04-12T08:33:39Z</dcterms:created>
  <dcterms:modified xsi:type="dcterms:W3CDTF">2023-04-12T08:33:58Z</dcterms:modified>
</cp:coreProperties>
</file>